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2"/>
  </bookViews>
  <sheets>
    <sheet name="Prihodi" sheetId="1" r:id="rId1"/>
    <sheet name="122" sheetId="2" r:id="rId2"/>
    <sheet name="123,141,282,219,239,311,322" sheetId="3" r:id="rId3"/>
    <sheet name="431,469,524,532,542," sheetId="4" r:id="rId4"/>
    <sheet name="603,604,623" sheetId="5" r:id="rId5"/>
    <sheet name="629,714,738,741,745,832,898" sheetId="6" r:id="rId6"/>
  </sheets>
  <externalReferences>
    <externalReference r:id="rId9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<sst xmlns="http://schemas.openxmlformats.org/spreadsheetml/2006/main" count="1673" uniqueCount="270">
  <si>
    <t>Приложение № 1</t>
  </si>
  <si>
    <t>ПАРАГ-РАФ</t>
  </si>
  <si>
    <t>НАИМЕНОВАНИЕ  НА  ПАРАГРАФА</t>
  </si>
  <si>
    <t>ДЪРЖАВНИ</t>
  </si>
  <si>
    <t>ОБЩИНСКИ</t>
  </si>
  <si>
    <t>ПЛАН</t>
  </si>
  <si>
    <t>ОТЧЕТ  12.2003 г.</t>
  </si>
  <si>
    <t>І. Собствени приходи</t>
  </si>
  <si>
    <t>1. Данъчни приходи</t>
  </si>
  <si>
    <t>01-00</t>
  </si>
  <si>
    <t>Данък в/у доходите на физ.лица</t>
  </si>
  <si>
    <t>01-09</t>
  </si>
  <si>
    <t>Преотстъпени данъци по ЗОДФЛ</t>
  </si>
  <si>
    <t>13-00</t>
  </si>
  <si>
    <t>Имуществени данъци</t>
  </si>
  <si>
    <t>13-01</t>
  </si>
  <si>
    <t>Данък в/у недвижимите имоти</t>
  </si>
  <si>
    <t>13-02</t>
  </si>
  <si>
    <t>Данък в/у наследствата</t>
  </si>
  <si>
    <t>13-03</t>
  </si>
  <si>
    <t>Данък в/у превозните средства</t>
  </si>
  <si>
    <t>13-04</t>
  </si>
  <si>
    <t>Данък при придоб.на имущ.по дарение</t>
  </si>
  <si>
    <t>2. Неданъчни приходи</t>
  </si>
  <si>
    <t>24-00</t>
  </si>
  <si>
    <t>Приходи и доходи от собственост</t>
  </si>
  <si>
    <t>24-04</t>
  </si>
  <si>
    <t>Нетни приходи от прод. на усл. и стоки</t>
  </si>
  <si>
    <t>24-05</t>
  </si>
  <si>
    <t>Приходи от наеми на имущество</t>
  </si>
  <si>
    <t>24-06</t>
  </si>
  <si>
    <t>Приходи от наеми на земя</t>
  </si>
  <si>
    <t>24-07</t>
  </si>
  <si>
    <t>Приходи от дивиденти</t>
  </si>
  <si>
    <t>24-08</t>
  </si>
  <si>
    <t>Приходи от лихви по тек. Банкови с/ки</t>
  </si>
  <si>
    <t>27-00</t>
  </si>
  <si>
    <t>Общински такси</t>
  </si>
  <si>
    <t>27-01</t>
  </si>
  <si>
    <t>За ползуване на детски градини</t>
  </si>
  <si>
    <t>27-02</t>
  </si>
  <si>
    <t>За ползуване на детски ясли</t>
  </si>
  <si>
    <t>27-04</t>
  </si>
  <si>
    <t>За ползуване на ДСП и др. общин. соц. усл.</t>
  </si>
  <si>
    <t>27-05</t>
  </si>
  <si>
    <t>За ползуване на пазари, тържища и др.</t>
  </si>
  <si>
    <t>27-07</t>
  </si>
  <si>
    <t>За битови отпадъци</t>
  </si>
  <si>
    <t>27-10</t>
  </si>
  <si>
    <t>За технически услуги</t>
  </si>
  <si>
    <t>27-11</t>
  </si>
  <si>
    <t>За административни услуги</t>
  </si>
  <si>
    <t>27-29</t>
  </si>
  <si>
    <t>Други общински такси</t>
  </si>
  <si>
    <t>28-00</t>
  </si>
  <si>
    <t>Глоби, санкции и неустойки</t>
  </si>
  <si>
    <t>28-02</t>
  </si>
  <si>
    <t>36-00</t>
  </si>
  <si>
    <t>Други неданъчни приходи</t>
  </si>
  <si>
    <t>36-19</t>
  </si>
  <si>
    <t>40-00</t>
  </si>
  <si>
    <t>Прих.от продажби на общ.имущество</t>
  </si>
  <si>
    <t>40-02</t>
  </si>
  <si>
    <t>Приходи от продажби на ДМА</t>
  </si>
  <si>
    <t>40-04</t>
  </si>
  <si>
    <t>Приходи от продажба на земя</t>
  </si>
  <si>
    <t>ІІ.Взаимоотношения с ЦБ</t>
  </si>
  <si>
    <t>31-00</t>
  </si>
  <si>
    <t>Получени трансфери от ЦБ</t>
  </si>
  <si>
    <t>31-11</t>
  </si>
  <si>
    <t>Обща допълваща субсидия от ЦБ</t>
  </si>
  <si>
    <t>31-12</t>
  </si>
  <si>
    <t>Обща изравнителна субсидия</t>
  </si>
  <si>
    <t>31-13</t>
  </si>
  <si>
    <t>Целева субсидия капиталови разходи</t>
  </si>
  <si>
    <t>31-19</t>
  </si>
  <si>
    <t>Държавен трансфер по ЗОДФЛ</t>
  </si>
  <si>
    <t>61-00</t>
  </si>
  <si>
    <t>Трансфери м/у бюджетни с/ки</t>
  </si>
  <si>
    <t>61-05</t>
  </si>
  <si>
    <t>Трансфери от МТСП по прогр. за зает.</t>
  </si>
  <si>
    <t>61-09</t>
  </si>
  <si>
    <t>Вътр. трансф. в сист. на първ.разп.</t>
  </si>
  <si>
    <t>62-00</t>
  </si>
  <si>
    <t>Трансфери м/у бюдж. и извънб. с/ки/фонд.</t>
  </si>
  <si>
    <t>ІV.Депозити и средства по сметки</t>
  </si>
  <si>
    <t>95-00</t>
  </si>
  <si>
    <t>Депозити и средства по сметки</t>
  </si>
  <si>
    <t>95-01</t>
  </si>
  <si>
    <t>Остатък в лв .по сметки от предх. пер.</t>
  </si>
  <si>
    <t>95-07</t>
  </si>
  <si>
    <t>Остатък в лв. по сметки в кр. на периода</t>
  </si>
  <si>
    <t>Дефицит</t>
  </si>
  <si>
    <t>ВСИЧКО ПРИХОДИ ПО БЮДЖЕТА:</t>
  </si>
  <si>
    <t xml:space="preserve">       Приложение № 2</t>
  </si>
  <si>
    <t xml:space="preserve">Дейност 122         ОБЩИНСКА АДМИНИСТРАЦИЯ              </t>
  </si>
  <si>
    <t>Параграф</t>
  </si>
  <si>
    <t>Н А И М Е Н О В А Н И Е</t>
  </si>
  <si>
    <t>Заплати и възнагр. за перс. по труд. и служ. прав.</t>
  </si>
  <si>
    <t>01-01</t>
  </si>
  <si>
    <t>По трудови правоотношения</t>
  </si>
  <si>
    <t>01-02</t>
  </si>
  <si>
    <t>По служебни правоотношения</t>
  </si>
  <si>
    <t>01-03</t>
  </si>
  <si>
    <t>Запл. и възнагр. по правоотн. приравн. към трудови</t>
  </si>
  <si>
    <t>Допълн. матер. стимул. и др. допълн. възнагр.</t>
  </si>
  <si>
    <t>02-00</t>
  </si>
  <si>
    <t>Други възнаграждения и плащания за персонала</t>
  </si>
  <si>
    <t>02-01</t>
  </si>
  <si>
    <t>За нещатен персонал нает по трудови правоотн.</t>
  </si>
  <si>
    <t>02-02</t>
  </si>
  <si>
    <t>За персонал по извънтруд. правоотношения</t>
  </si>
  <si>
    <t>02-05</t>
  </si>
  <si>
    <t>Изплатени суми от СБКО на перс. с хар. на възнагр.</t>
  </si>
  <si>
    <t>02-08</t>
  </si>
  <si>
    <t>Обезщетение за персонала, с характер на възнагр.</t>
  </si>
  <si>
    <t>02-09</t>
  </si>
  <si>
    <t>Други плащания и възнаграждения</t>
  </si>
  <si>
    <t>03-00</t>
  </si>
  <si>
    <t>Осигурителни вноски от работодатели за ДОО</t>
  </si>
  <si>
    <t>05-00</t>
  </si>
  <si>
    <t>Здравно осигур. вноски от работодатели</t>
  </si>
  <si>
    <t>07-00</t>
  </si>
  <si>
    <t>Вноски за допълнит. задължително осигур.</t>
  </si>
  <si>
    <t>10-00</t>
  </si>
  <si>
    <t>Издръжка</t>
  </si>
  <si>
    <t>10-11</t>
  </si>
  <si>
    <t>Храна</t>
  </si>
  <si>
    <t>10-13</t>
  </si>
  <si>
    <t>Постелен инвентар и облекло</t>
  </si>
  <si>
    <t>10-15</t>
  </si>
  <si>
    <t>Материали</t>
  </si>
  <si>
    <t>10-16</t>
  </si>
  <si>
    <t>Вода, горива и енергия</t>
  </si>
  <si>
    <t>10-20</t>
  </si>
  <si>
    <t>Разходи за външни услуги</t>
  </si>
  <si>
    <t>10-30</t>
  </si>
  <si>
    <t>Текущ ремонт</t>
  </si>
  <si>
    <t>10-40</t>
  </si>
  <si>
    <t>Платени данъци, мита и такси</t>
  </si>
  <si>
    <t>10-51</t>
  </si>
  <si>
    <t>Командировки в страната</t>
  </si>
  <si>
    <t>10-62</t>
  </si>
  <si>
    <t>Разходи за застраховки</t>
  </si>
  <si>
    <t>10-91</t>
  </si>
  <si>
    <t>С Б К О</t>
  </si>
  <si>
    <t>10-98</t>
  </si>
  <si>
    <t>Други разходи, некласиф. в другите параграфи</t>
  </si>
  <si>
    <t>Други помощи ОбС</t>
  </si>
  <si>
    <t>46-00</t>
  </si>
  <si>
    <t>Членски внос</t>
  </si>
  <si>
    <t>53-01</t>
  </si>
  <si>
    <t>Придобиване на програмни продукти</t>
  </si>
  <si>
    <t>51-00</t>
  </si>
  <si>
    <t>Основен ремонт на ДМА</t>
  </si>
  <si>
    <t>53-09</t>
  </si>
  <si>
    <t>Придобиване на други НДА</t>
  </si>
  <si>
    <t>В С И Ч К О:</t>
  </si>
  <si>
    <t>Дейност  117  ДЪРЖАВНИ  И  ОБЩИНСКИ  СЛУЖБИ  И  ДЕЙНОСТИ  ПО  ИЗБОРИТЕ</t>
  </si>
  <si>
    <t>10-12</t>
  </si>
  <si>
    <t>Медикаменти</t>
  </si>
  <si>
    <t>Дейност  123  ОБЩИНСКИ СЪВЕТ</t>
  </si>
  <si>
    <t xml:space="preserve">ДЪРЖАВНИ </t>
  </si>
  <si>
    <t>ОТЧЕТ 12.2003 г.</t>
  </si>
  <si>
    <t>Дейност  219  ДРУГИ ДЕЙНОСТИ ПО ОТБРАНАТА</t>
  </si>
  <si>
    <t>Обезщетениe за персонала, с характер на възнагр.</t>
  </si>
  <si>
    <t>Дейност  239  ДРУГИ ДЕЙНОСТИ ПО ВЪТРЕШНАТА СИГУРНОСТ</t>
  </si>
  <si>
    <t>Допълнително материално стимулиране</t>
  </si>
  <si>
    <t>Изплат. суми от СБКО на перс., с характер на възнагр.</t>
  </si>
  <si>
    <t>Дейност  322  ОБЩООБРАЗОВАТЕЛНИ   УЧИЛИЩА</t>
  </si>
  <si>
    <t>10-14</t>
  </si>
  <si>
    <t>Учебно и научно-изсл. р/ди и книги за библиотеки</t>
  </si>
  <si>
    <t>Стипендии</t>
  </si>
  <si>
    <t>Пост.инвентар и облекло</t>
  </si>
  <si>
    <t>Дейност  389  ДРУГИ  ДЕЙНОСТИ  ПО ОБРАЗОВАНИЕТО</t>
  </si>
  <si>
    <t>За персонала по извън трудови правоотношения</t>
  </si>
  <si>
    <t>Дейност 318 ПРЕДУЧИЛ. ПОЛУДН. ПОДГОТОВКА НА 6 Г. ДЕЦА</t>
  </si>
  <si>
    <t>За нещатен персонал нает по трудови правоотношения</t>
  </si>
  <si>
    <t>За персонал по извънтруд. Правоотношения</t>
  </si>
  <si>
    <t>Обезщетениь за персонала, с характер на възнагр.</t>
  </si>
  <si>
    <t>Дейност  524  ДОМАШЕН И СОЦИАЛЕН ПАТРОНАЖ</t>
  </si>
  <si>
    <t>стр. 6</t>
  </si>
  <si>
    <t>Командировки</t>
  </si>
  <si>
    <t>Дейност  532  ПРОГРАМА  ЗА  ВРЕМЕННА  ЗАЕТОСТ</t>
  </si>
  <si>
    <t>Текущ  ремонт</t>
  </si>
  <si>
    <t>Дейност  603  ВОДОСНАБДЯВАНЕ И КАНАЛИЗАЦИЯ</t>
  </si>
  <si>
    <t>Изпл. суми от СБКО на перс., с характер на възнагр.</t>
  </si>
  <si>
    <t>Вноски за допълнит. Задължително осигур.</t>
  </si>
  <si>
    <t>52-06</t>
  </si>
  <si>
    <t>Изграждане на инфраструкторни обекти</t>
  </si>
  <si>
    <t>Дейност  604  ОСВЕТЛЕНИЕ НА УЛИЦИ И ПЛОЩАДИ</t>
  </si>
  <si>
    <t>,</t>
  </si>
  <si>
    <t>Дейност  623   ЧИСТОТА</t>
  </si>
  <si>
    <t>Запл. и възнагр. за перс. по труд. и служ. прав.</t>
  </si>
  <si>
    <t>Други възнагражд. и плащания за персонала</t>
  </si>
  <si>
    <t>52-03</t>
  </si>
  <si>
    <t>Придобиване на др. оборудване машини, съоръжения</t>
  </si>
  <si>
    <t>За персонала по извънтр. правоотношения</t>
  </si>
  <si>
    <t>Дейност  714   СПОРТНИ  БАЗИ  ЗА  МАСОВА  ФИЗКУЛТУРА</t>
  </si>
  <si>
    <t>Дейност  738   ЧИТАЛИЩА</t>
  </si>
  <si>
    <t>45-00</t>
  </si>
  <si>
    <t>Субсидии на организации с нестопанска цел</t>
  </si>
  <si>
    <t>Дейност  741    Р  Т  В</t>
  </si>
  <si>
    <t>Дейност  745   ОБРЕДНИ  ДОМОВЕ  И  ЗАЛИ</t>
  </si>
  <si>
    <t>Други помощи по Решение на ОбС</t>
  </si>
  <si>
    <t>Дейност  832   СЛУЖБИ И ДЕЙН. ПО ПОДДЪРЖ. РЕМОНТ И ИЗГР. НА ПЪТИЩА</t>
  </si>
  <si>
    <t>Дейност  898   ДРУГИ  ДЕЙНОСТИ  ПО  ИКОНОМИКАТА</t>
  </si>
  <si>
    <t>Р Е З Е Р В</t>
  </si>
  <si>
    <t>ВСИЧКО:</t>
  </si>
  <si>
    <t>Д Е Й Н О С Т И</t>
  </si>
  <si>
    <t>ДЪРЖ.</t>
  </si>
  <si>
    <t>ОТЧЕТ</t>
  </si>
  <si>
    <t>ОБЩ.</t>
  </si>
  <si>
    <t>ВСИЧКО  ДЪРЖАВНИ  и  ОБЩИНСКИ</t>
  </si>
  <si>
    <t>Учителски пенсионен фонд</t>
  </si>
  <si>
    <t>стр. 11</t>
  </si>
  <si>
    <t>05-51</t>
  </si>
  <si>
    <t>05-60</t>
  </si>
  <si>
    <t>05-80</t>
  </si>
  <si>
    <t>Дейност  111  КОНТРОЛНИ ДЪРЖАВНИ И ОБЩИНСКИ ОРГАНИ</t>
  </si>
  <si>
    <t>05-52</t>
  </si>
  <si>
    <t>Командировки в чужбина</t>
  </si>
  <si>
    <t>20-00</t>
  </si>
  <si>
    <t>Други данъци</t>
  </si>
  <si>
    <t>Дейност  759 ДРУГИ ДЕЙНОСТИ ПО КУЛТУРАТА</t>
  </si>
  <si>
    <t>Придобиване на сгради</t>
  </si>
  <si>
    <t>52-02</t>
  </si>
  <si>
    <t>10-52</t>
  </si>
  <si>
    <t>Окончателен годишен /патентен/ данък</t>
  </si>
  <si>
    <t>41-00</t>
  </si>
  <si>
    <t>Приходи от концесии</t>
  </si>
  <si>
    <t>Придобиване на инфраструктурни обекти</t>
  </si>
  <si>
    <t>Дейност  541  ДОМОВЕ ЗА ВЪЗРАСТНИ ХОРА</t>
  </si>
  <si>
    <t xml:space="preserve">РЕЗЕРВ ЗА НЕПРЕД. И НЕОТЛОЖНИ РАЗХОДИ </t>
  </si>
  <si>
    <t>97-00</t>
  </si>
  <si>
    <t>Дейност  282  ОТБРАНИТЕЛНО МОБ. ПОДГОТОВКА</t>
  </si>
  <si>
    <t>Дейност 284 ЛИКВИДИРАНЕ ИНАМАЛЯВАНЕ НА ВРЕДНИТЕ ПОСЛЕДСТВИЯ ОТ КРИЗИ</t>
  </si>
  <si>
    <t>Дейност  437  ЗДРАВЕН КАБИНЕТ В ДЕТСКИ ГРАДИНИ И УЧИЛИЩА</t>
  </si>
  <si>
    <t>РЕЗЕРВ ЗА НЕПРЕД. И НЕОТЛОЖНИ РАЗХОДИ</t>
  </si>
  <si>
    <t>42-14</t>
  </si>
  <si>
    <t>52-01</t>
  </si>
  <si>
    <t>Придобиване на компютри и хардуер</t>
  </si>
  <si>
    <t>Дейност  713   СПОРТ ЗА ВСИЧКИ</t>
  </si>
  <si>
    <t>713/714</t>
  </si>
  <si>
    <t xml:space="preserve">Дейност  606  ИЗГРАЖДАНЕ РЕМОНТ И ПОДДЪРЖАНЕ </t>
  </si>
  <si>
    <t>Дейност  141  Статистически служби и дейности соц.проуч.и анкети</t>
  </si>
  <si>
    <t>Дейност  285  ДОБРОВОЛНИ ФОРМИРОВОНИЯ ЗА ЗАЩИТА ПРИ БЕДСТВИЯ</t>
  </si>
  <si>
    <t>Дейност  311  ЦЕЛОДНЕВНИ ДЕТСКИ ГРАДИНИ</t>
  </si>
  <si>
    <t>СБКО</t>
  </si>
  <si>
    <t>Дейност  551  ДНЕВНИ ЦЕНТРОВЕ</t>
  </si>
  <si>
    <t>Дейност  554  ЗАЩИТЕНИ ЖИЛИЩА</t>
  </si>
  <si>
    <t>52-04</t>
  </si>
  <si>
    <t>Придобиване на транспортно средство</t>
  </si>
  <si>
    <t>13-08</t>
  </si>
  <si>
    <t>Туристически данък</t>
  </si>
  <si>
    <t>62-02</t>
  </si>
  <si>
    <t>Предоставени трансфери</t>
  </si>
  <si>
    <t>61-02</t>
  </si>
  <si>
    <t>Дейност  431  ЯСЛЕНА ГРУПА КЪМ ОДЗ</t>
  </si>
  <si>
    <t>НА  ПРИХОДИТЕ  ЗА  2012 г.</t>
  </si>
  <si>
    <t xml:space="preserve">  НА  РАЗХОДИТЕ  ЗА  2012 год.</t>
  </si>
  <si>
    <t>Дейност  525 КЛУБОВЕ НА ПЕНСИОНЕРА , ИНВАЛИДА И ДР.</t>
  </si>
  <si>
    <t>Дейност  829 ДРУГИ ДЕЙНОСТИ ПО СЕЛСКОТО И ГОРСКОТО СТОПАНСТВО</t>
  </si>
  <si>
    <t>Дейност  878   ПРИЮТИ ЗА БЕЗСТОПАНСТВЕНИ ЖИВОТНИ</t>
  </si>
  <si>
    <t>10-21</t>
  </si>
  <si>
    <t>Придобиване на други недълготрайни мат.активи</t>
  </si>
  <si>
    <t>НА УЛИЧНАТА МРЕЖА</t>
  </si>
  <si>
    <t>Дейност  629   ДРУГИ ДЕЙНОСТИ ПО БЛАГОУСТРОЯВ. НА ОКОЛНАТА СРЕДА</t>
  </si>
  <si>
    <t>52-05</t>
  </si>
  <si>
    <t>Придобиване на стопански инвентар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</si>
</sst>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#&quot;-&quot;0#"/>
    <numFmt numFmtId="16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 Cyr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HebarU"/>
      <family val="0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Hebar"/>
      <family val="0"/>
    </font>
    <font>
      <sz val="12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2" borderId="23" xfId="0" applyFont="1" applyFill="1" applyBorder="1" applyAlignment="1">
      <alignment horizontal="center"/>
    </xf>
    <xf numFmtId="3" fontId="6" fillId="2" borderId="23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6" fillId="2" borderId="17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2" fillId="2" borderId="1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2" borderId="2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2" borderId="28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4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vertical="center"/>
    </xf>
    <xf numFmtId="3" fontId="11" fillId="4" borderId="24" xfId="0" applyNumberFormat="1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" borderId="28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3" fontId="11" fillId="2" borderId="9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/>
    </xf>
    <xf numFmtId="3" fontId="6" fillId="3" borderId="24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0" xfId="0" applyNumberFormat="1" applyFont="1" applyFill="1" applyBorder="1" applyAlignment="1">
      <alignment horizontal="center" vertical="center" wrapText="1"/>
    </xf>
    <xf numFmtId="3" fontId="6" fillId="3" borderId="30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3" borderId="20" xfId="0" applyNumberFormat="1" applyFont="1" applyFill="1" applyBorder="1" applyAlignment="1">
      <alignment/>
    </xf>
    <xf numFmtId="3" fontId="6" fillId="3" borderId="36" xfId="0" applyNumberFormat="1" applyFont="1" applyFill="1" applyBorder="1" applyAlignment="1">
      <alignment/>
    </xf>
    <xf numFmtId="3" fontId="6" fillId="2" borderId="3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6" fillId="2" borderId="39" xfId="0" applyNumberFormat="1" applyFont="1" applyFill="1" applyBorder="1" applyAlignment="1">
      <alignment/>
    </xf>
    <xf numFmtId="49" fontId="6" fillId="2" borderId="28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3" fontId="6" fillId="5" borderId="9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3" fontId="6" fillId="2" borderId="0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49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49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49" fontId="2" fillId="3" borderId="29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/>
    </xf>
    <xf numFmtId="3" fontId="2" fillId="3" borderId="30" xfId="0" applyNumberFormat="1" applyFont="1" applyFill="1" applyBorder="1" applyAlignment="1">
      <alignment/>
    </xf>
    <xf numFmtId="3" fontId="2" fillId="3" borderId="32" xfId="0" applyNumberFormat="1" applyFont="1" applyFill="1" applyBorder="1" applyAlignment="1">
      <alignment/>
    </xf>
    <xf numFmtId="49" fontId="2" fillId="3" borderId="16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2" fillId="3" borderId="18" xfId="0" applyNumberFormat="1" applyFont="1" applyFill="1" applyBorder="1" applyAlignment="1">
      <alignment/>
    </xf>
    <xf numFmtId="3" fontId="6" fillId="5" borderId="2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0" borderId="4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" fontId="6" fillId="3" borderId="43" xfId="0" applyNumberFormat="1" applyFont="1" applyFill="1" applyBorder="1" applyAlignment="1">
      <alignment/>
    </xf>
    <xf numFmtId="49" fontId="6" fillId="2" borderId="1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49" fontId="6" fillId="3" borderId="29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/>
    </xf>
    <xf numFmtId="3" fontId="6" fillId="3" borderId="30" xfId="0" applyNumberFormat="1" applyFont="1" applyFill="1" applyBorder="1" applyAlignment="1">
      <alignment/>
    </xf>
    <xf numFmtId="3" fontId="6" fillId="3" borderId="32" xfId="0" applyNumberFormat="1" applyFont="1" applyFill="1" applyBorder="1" applyAlignment="1">
      <alignment/>
    </xf>
    <xf numFmtId="49" fontId="2" fillId="3" borderId="19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3" fontId="6" fillId="3" borderId="18" xfId="0" applyNumberFormat="1" applyFont="1" applyFill="1" applyBorder="1" applyAlignment="1">
      <alignment/>
    </xf>
    <xf numFmtId="49" fontId="6" fillId="3" borderId="19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49" fontId="6" fillId="3" borderId="44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14" fillId="3" borderId="45" xfId="15" applyFont="1" applyFill="1" applyBorder="1">
      <alignment/>
      <protection/>
    </xf>
    <xf numFmtId="49" fontId="6" fillId="3" borderId="1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3" fontId="6" fillId="2" borderId="46" xfId="0" applyNumberFormat="1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center" vertical="center"/>
    </xf>
    <xf numFmtId="3" fontId="6" fillId="2" borderId="5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1</xdr:row>
      <xdr:rowOff>95250</xdr:rowOff>
    </xdr:from>
    <xdr:to>
      <xdr:col>3</xdr:col>
      <xdr:colOff>561975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38400" y="314325"/>
          <a:ext cx="1914525" cy="41910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П  Л  А  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51</xdr:row>
      <xdr:rowOff>0</xdr:rowOff>
    </xdr:from>
    <xdr:to>
      <xdr:col>3</xdr:col>
      <xdr:colOff>561975</xdr:colOff>
      <xdr:row>53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62125" y="7953375"/>
          <a:ext cx="2771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>
                <a:outerShdw dist="107763" dir="18900000" algn="ctr">
                  <a:srgbClr val="808080">
                    <a:alpha val="100000"/>
                  </a:srgbClr>
                </a:outerShdw>
              </a:effectLst>
              <a:latin typeface="Times New Roman"/>
              <a:cs typeface="Times New Roman"/>
            </a:rPr>
            <a:t>Б  Ю  Д  Ж  Е  Т</a:t>
          </a:r>
        </a:p>
      </xdr:txBody>
    </xdr:sp>
    <xdr:clientData/>
  </xdr:twoCellAnchor>
  <xdr:twoCellAnchor>
    <xdr:from>
      <xdr:col>2</xdr:col>
      <xdr:colOff>1143000</xdr:colOff>
      <xdr:row>1</xdr:row>
      <xdr:rowOff>104775</xdr:rowOff>
    </xdr:from>
    <xdr:to>
      <xdr:col>3</xdr:col>
      <xdr:colOff>28575</xdr:colOff>
      <xdr:row>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66950" y="333375"/>
          <a:ext cx="1733550" cy="4095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П  Л  А  Н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5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xodi"/>
      <sheetName val="maket"/>
      <sheetName val="IBSF"/>
      <sheetName val="122,117"/>
      <sheetName val="123,207,219,239,532,522"/>
      <sheetName val="322,359,389,337"/>
      <sheetName val="431,469,524,532,542"/>
      <sheetName val="603,604,623"/>
      <sheetName val="Sheet1"/>
      <sheetName val="Sheet2"/>
      <sheetName val="532"/>
      <sheetName val="623,629,713,738,741,745,832,898"/>
    </sheetNames>
    <sheetDataSet>
      <sheetData sheetId="3">
        <row r="45">
          <cell r="G45">
            <v>70726</v>
          </cell>
        </row>
      </sheetData>
      <sheetData sheetId="4">
        <row r="17">
          <cell r="G17">
            <v>3945</v>
          </cell>
        </row>
        <row r="108">
          <cell r="G108" t="str">
            <v>ОТЧЕТ 12.2003 г.</v>
          </cell>
        </row>
      </sheetData>
      <sheetData sheetId="5">
        <row r="58">
          <cell r="G58">
            <v>3484</v>
          </cell>
        </row>
        <row r="84">
          <cell r="G84">
            <v>2608</v>
          </cell>
        </row>
      </sheetData>
      <sheetData sheetId="6">
        <row r="40">
          <cell r="G40">
            <v>9860</v>
          </cell>
        </row>
        <row r="70">
          <cell r="G70">
            <v>8</v>
          </cell>
        </row>
        <row r="95">
          <cell r="G95">
            <v>36842</v>
          </cell>
        </row>
      </sheetData>
      <sheetData sheetId="7">
        <row r="28">
          <cell r="G28">
            <v>150195</v>
          </cell>
        </row>
        <row r="43">
          <cell r="G43">
            <v>32552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workbookViewId="0" topLeftCell="A10">
      <selection activeCell="L41" sqref="L41"/>
    </sheetView>
  </sheetViews>
  <sheetFormatPr defaultColWidth="9.140625" defaultRowHeight="12.75"/>
  <cols>
    <col min="1" max="1" width="13.8515625" style="1" customWidth="1"/>
    <col min="2" max="2" width="7.140625" style="2" customWidth="1"/>
    <col min="3" max="3" width="35.8515625" style="1" customWidth="1"/>
    <col min="4" max="4" width="14.8515625" style="1" customWidth="1"/>
    <col min="5" max="5" width="12.28125" style="1" hidden="1" customWidth="1"/>
    <col min="6" max="6" width="13.57421875" style="1" customWidth="1"/>
    <col min="7" max="7" width="10.8515625" style="1" hidden="1" customWidth="1"/>
    <col min="8" max="16384" width="7.57421875" style="1" customWidth="1"/>
  </cols>
  <sheetData>
    <row r="1" ht="15.75">
      <c r="F1" s="3" t="s">
        <v>0</v>
      </c>
    </row>
    <row r="5" spans="2:7" ht="21.75" customHeight="1" thickBot="1">
      <c r="B5" s="300" t="s">
        <v>259</v>
      </c>
      <c r="C5" s="300"/>
      <c r="D5" s="300"/>
      <c r="E5" s="300"/>
      <c r="F5" s="300"/>
      <c r="G5" s="300"/>
    </row>
    <row r="6" spans="2:7" ht="21" hidden="1" thickBot="1">
      <c r="B6" s="301"/>
      <c r="C6" s="301"/>
      <c r="D6" s="301"/>
      <c r="E6" s="301"/>
      <c r="F6" s="301"/>
      <c r="G6" s="301"/>
    </row>
    <row r="7" spans="2:7" s="5" customFormat="1" ht="12.75" customHeight="1">
      <c r="B7" s="302" t="s">
        <v>1</v>
      </c>
      <c r="C7" s="304" t="s">
        <v>2</v>
      </c>
      <c r="D7" s="304" t="s">
        <v>3</v>
      </c>
      <c r="E7" s="304"/>
      <c r="F7" s="6" t="s">
        <v>4</v>
      </c>
      <c r="G7" s="7"/>
    </row>
    <row r="8" spans="2:7" s="5" customFormat="1" ht="18.75" customHeight="1" thickBot="1">
      <c r="B8" s="303"/>
      <c r="C8" s="305"/>
      <c r="D8" s="8" t="s">
        <v>5</v>
      </c>
      <c r="E8" s="8" t="s">
        <v>6</v>
      </c>
      <c r="F8" s="9" t="s">
        <v>5</v>
      </c>
      <c r="G8" s="10" t="s">
        <v>6</v>
      </c>
    </row>
    <row r="9" spans="2:7" s="11" customFormat="1" ht="15.75" hidden="1">
      <c r="B9" s="12"/>
      <c r="C9" s="13" t="s">
        <v>7</v>
      </c>
      <c r="D9" s="14"/>
      <c r="E9" s="14"/>
      <c r="F9" s="15">
        <f>$F$62</f>
        <v>1081340</v>
      </c>
      <c r="G9" s="42">
        <f>$F$62</f>
        <v>1081340</v>
      </c>
    </row>
    <row r="10" spans="2:7" s="11" customFormat="1" ht="15.75">
      <c r="B10" s="16"/>
      <c r="C10" s="17" t="s">
        <v>8</v>
      </c>
      <c r="D10" s="18"/>
      <c r="E10" s="18">
        <f>SUM(E11)</f>
        <v>343454</v>
      </c>
      <c r="F10" s="19">
        <f>SUM(F13)</f>
        <v>126300</v>
      </c>
      <c r="G10" s="44">
        <f>SUM(G13)</f>
        <v>99743</v>
      </c>
    </row>
    <row r="11" spans="2:7" s="11" customFormat="1" ht="15.75" hidden="1">
      <c r="B11" s="16" t="s">
        <v>9</v>
      </c>
      <c r="C11" s="17" t="s">
        <v>10</v>
      </c>
      <c r="D11" s="18"/>
      <c r="E11" s="18">
        <f>SUM(E12)</f>
        <v>343454</v>
      </c>
      <c r="F11" s="19"/>
      <c r="G11" s="44"/>
    </row>
    <row r="12" spans="2:7" ht="15.75" hidden="1">
      <c r="B12" s="20" t="s">
        <v>11</v>
      </c>
      <c r="C12" s="21" t="s">
        <v>12</v>
      </c>
      <c r="D12" s="22"/>
      <c r="E12" s="22">
        <v>343454</v>
      </c>
      <c r="F12" s="23"/>
      <c r="G12" s="43"/>
    </row>
    <row r="13" spans="2:7" s="11" customFormat="1" ht="15.75">
      <c r="B13" s="16" t="s">
        <v>13</v>
      </c>
      <c r="C13" s="17" t="s">
        <v>14</v>
      </c>
      <c r="D13" s="18"/>
      <c r="E13" s="18"/>
      <c r="F13" s="19">
        <f>SUM(F14:F20)</f>
        <v>126300</v>
      </c>
      <c r="G13" s="44">
        <f>SUM(G14:G18)</f>
        <v>99743</v>
      </c>
    </row>
    <row r="14" spans="2:7" ht="15.75">
      <c r="B14" s="20" t="s">
        <v>15</v>
      </c>
      <c r="C14" s="21" t="s">
        <v>16</v>
      </c>
      <c r="D14" s="22"/>
      <c r="E14" s="22"/>
      <c r="F14" s="220">
        <v>41000</v>
      </c>
      <c r="G14" s="43">
        <v>22607</v>
      </c>
    </row>
    <row r="15" spans="2:7" ht="15.75" hidden="1">
      <c r="B15" s="20" t="s">
        <v>17</v>
      </c>
      <c r="C15" s="21" t="s">
        <v>18</v>
      </c>
      <c r="D15" s="22"/>
      <c r="E15" s="22"/>
      <c r="F15" s="23"/>
      <c r="G15" s="43">
        <v>10</v>
      </c>
    </row>
    <row r="16" spans="2:7" ht="15.75">
      <c r="B16" s="20" t="s">
        <v>19</v>
      </c>
      <c r="C16" s="21" t="s">
        <v>20</v>
      </c>
      <c r="D16" s="22"/>
      <c r="E16" s="22"/>
      <c r="F16" s="23">
        <v>50000</v>
      </c>
      <c r="G16" s="43">
        <v>19328</v>
      </c>
    </row>
    <row r="17" spans="2:7" ht="15" customHeight="1">
      <c r="B17" s="20" t="s">
        <v>21</v>
      </c>
      <c r="C17" s="21" t="s">
        <v>22</v>
      </c>
      <c r="D17" s="22"/>
      <c r="E17" s="22"/>
      <c r="F17" s="23">
        <v>30000</v>
      </c>
      <c r="G17" s="43">
        <v>36226</v>
      </c>
    </row>
    <row r="18" spans="2:7" ht="15.75" hidden="1">
      <c r="B18" s="20" t="s">
        <v>222</v>
      </c>
      <c r="C18" s="21" t="s">
        <v>223</v>
      </c>
      <c r="D18" s="22"/>
      <c r="E18" s="22"/>
      <c r="F18" s="23"/>
      <c r="G18" s="43">
        <v>21572</v>
      </c>
    </row>
    <row r="19" spans="2:7" ht="15.75">
      <c r="B19" s="20" t="s">
        <v>253</v>
      </c>
      <c r="C19" s="21" t="s">
        <v>254</v>
      </c>
      <c r="D19" s="22"/>
      <c r="E19" s="22"/>
      <c r="F19" s="23">
        <v>300</v>
      </c>
      <c r="G19" s="43"/>
    </row>
    <row r="20" spans="2:7" ht="15.75">
      <c r="B20" s="20" t="s">
        <v>103</v>
      </c>
      <c r="C20" s="21" t="s">
        <v>228</v>
      </c>
      <c r="D20" s="22"/>
      <c r="E20" s="22"/>
      <c r="F20" s="23">
        <v>5000</v>
      </c>
      <c r="G20" s="43"/>
    </row>
    <row r="21" spans="2:9" s="11" customFormat="1" ht="15.75">
      <c r="B21" s="16"/>
      <c r="C21" s="17" t="s">
        <v>23</v>
      </c>
      <c r="D21" s="18"/>
      <c r="E21" s="18"/>
      <c r="F21" s="19">
        <f>F22+F28+F37+F41+F44+F39</f>
        <v>348500</v>
      </c>
      <c r="G21" s="44">
        <f>G22+G28+G37+G39+G41</f>
        <v>169833</v>
      </c>
      <c r="I21" s="259"/>
    </row>
    <row r="22" spans="2:7" s="11" customFormat="1" ht="15.75">
      <c r="B22" s="16" t="s">
        <v>24</v>
      </c>
      <c r="C22" s="17" t="s">
        <v>25</v>
      </c>
      <c r="D22" s="18"/>
      <c r="E22" s="18"/>
      <c r="F22" s="19">
        <f>SUM(F23:F27)</f>
        <v>54500</v>
      </c>
      <c r="G22" s="44">
        <f>SUM(G23:G27)</f>
        <v>49156</v>
      </c>
    </row>
    <row r="23" spans="2:7" ht="15.75">
      <c r="B23" s="20" t="s">
        <v>26</v>
      </c>
      <c r="C23" s="21" t="s">
        <v>27</v>
      </c>
      <c r="D23" s="22"/>
      <c r="E23" s="22"/>
      <c r="F23" s="23">
        <v>26000</v>
      </c>
      <c r="G23" s="43">
        <v>18237</v>
      </c>
    </row>
    <row r="24" spans="2:7" ht="15.75">
      <c r="B24" s="20" t="s">
        <v>28</v>
      </c>
      <c r="C24" s="21" t="s">
        <v>29</v>
      </c>
      <c r="D24" s="22"/>
      <c r="E24" s="22"/>
      <c r="F24" s="23">
        <v>15000</v>
      </c>
      <c r="G24" s="43">
        <v>18340</v>
      </c>
    </row>
    <row r="25" spans="2:7" ht="17.25" customHeight="1">
      <c r="B25" s="20" t="s">
        <v>30</v>
      </c>
      <c r="C25" s="21" t="s">
        <v>31</v>
      </c>
      <c r="D25" s="22"/>
      <c r="E25" s="22"/>
      <c r="F25" s="23">
        <v>13500</v>
      </c>
      <c r="G25" s="43">
        <v>11783</v>
      </c>
    </row>
    <row r="26" spans="2:7" ht="15.75" hidden="1">
      <c r="B26" s="20" t="s">
        <v>32</v>
      </c>
      <c r="C26" s="21" t="s">
        <v>33</v>
      </c>
      <c r="D26" s="22"/>
      <c r="E26" s="22"/>
      <c r="F26" s="23"/>
      <c r="G26" s="43">
        <v>592</v>
      </c>
    </row>
    <row r="27" spans="2:7" ht="15.75" hidden="1">
      <c r="B27" s="20" t="s">
        <v>34</v>
      </c>
      <c r="C27" s="21" t="s">
        <v>35</v>
      </c>
      <c r="D27" s="22"/>
      <c r="E27" s="22"/>
      <c r="F27" s="23"/>
      <c r="G27" s="43">
        <v>204</v>
      </c>
    </row>
    <row r="28" spans="2:7" s="11" customFormat="1" ht="15.75">
      <c r="B28" s="16" t="s">
        <v>36</v>
      </c>
      <c r="C28" s="17" t="s">
        <v>37</v>
      </c>
      <c r="D28" s="18"/>
      <c r="E28" s="18"/>
      <c r="F28" s="19">
        <f>SUM(F29:F36)</f>
        <v>283000</v>
      </c>
      <c r="G28" s="44">
        <f>SUM(G29:G36)</f>
        <v>111633</v>
      </c>
    </row>
    <row r="29" spans="2:7" ht="15.75">
      <c r="B29" s="20" t="s">
        <v>38</v>
      </c>
      <c r="C29" s="21" t="s">
        <v>39</v>
      </c>
      <c r="D29" s="22"/>
      <c r="E29" s="22"/>
      <c r="F29" s="23">
        <v>25000</v>
      </c>
      <c r="G29" s="43">
        <v>13171</v>
      </c>
    </row>
    <row r="30" spans="2:7" ht="15.75" hidden="1">
      <c r="B30" s="20" t="s">
        <v>40</v>
      </c>
      <c r="C30" s="21" t="s">
        <v>41</v>
      </c>
      <c r="D30" s="22"/>
      <c r="E30" s="22"/>
      <c r="F30" s="23"/>
      <c r="G30" s="43">
        <v>2911</v>
      </c>
    </row>
    <row r="31" spans="2:7" ht="15.75">
      <c r="B31" s="20" t="s">
        <v>42</v>
      </c>
      <c r="C31" s="21" t="s">
        <v>43</v>
      </c>
      <c r="D31" s="22"/>
      <c r="E31" s="22"/>
      <c r="F31" s="23">
        <v>45000</v>
      </c>
      <c r="G31" s="43">
        <v>16404</v>
      </c>
    </row>
    <row r="32" spans="2:7" ht="15.75">
      <c r="B32" s="20" t="s">
        <v>44</v>
      </c>
      <c r="C32" s="21" t="s">
        <v>45</v>
      </c>
      <c r="D32" s="22"/>
      <c r="E32" s="22"/>
      <c r="F32" s="23">
        <v>3000</v>
      </c>
      <c r="G32" s="43">
        <v>1194</v>
      </c>
    </row>
    <row r="33" spans="2:7" ht="15.75">
      <c r="B33" s="20" t="s">
        <v>46</v>
      </c>
      <c r="C33" s="21" t="s">
        <v>47</v>
      </c>
      <c r="D33" s="22"/>
      <c r="E33" s="22"/>
      <c r="F33" s="23">
        <v>180000</v>
      </c>
      <c r="G33" s="43">
        <v>50923</v>
      </c>
    </row>
    <row r="34" spans="2:7" ht="15.75">
      <c r="B34" s="20" t="s">
        <v>48</v>
      </c>
      <c r="C34" s="21" t="s">
        <v>49</v>
      </c>
      <c r="D34" s="22"/>
      <c r="E34" s="22"/>
      <c r="F34" s="23">
        <v>5000</v>
      </c>
      <c r="G34" s="98">
        <v>2344</v>
      </c>
    </row>
    <row r="35" spans="2:7" ht="15.75">
      <c r="B35" s="20" t="s">
        <v>50</v>
      </c>
      <c r="C35" s="21" t="s">
        <v>51</v>
      </c>
      <c r="D35" s="22"/>
      <c r="E35" s="22"/>
      <c r="F35" s="23">
        <v>25000</v>
      </c>
      <c r="G35" s="43">
        <v>23223</v>
      </c>
    </row>
    <row r="36" spans="2:7" ht="15.75" hidden="1">
      <c r="B36" s="20" t="s">
        <v>52</v>
      </c>
      <c r="C36" s="21" t="s">
        <v>53</v>
      </c>
      <c r="D36" s="22"/>
      <c r="E36" s="22"/>
      <c r="F36" s="23"/>
      <c r="G36" s="43">
        <v>1463</v>
      </c>
    </row>
    <row r="37" spans="2:7" s="11" customFormat="1" ht="15.75">
      <c r="B37" s="16" t="s">
        <v>54</v>
      </c>
      <c r="C37" s="17" t="s">
        <v>55</v>
      </c>
      <c r="D37" s="18"/>
      <c r="E37" s="18"/>
      <c r="F37" s="19">
        <f>SUM(F38)</f>
        <v>1000</v>
      </c>
      <c r="G37" s="44">
        <f>SUM(G38)</f>
        <v>4669</v>
      </c>
    </row>
    <row r="38" spans="2:7" ht="16.5" customHeight="1">
      <c r="B38" s="20" t="s">
        <v>56</v>
      </c>
      <c r="C38" s="21" t="s">
        <v>55</v>
      </c>
      <c r="D38" s="22"/>
      <c r="E38" s="22"/>
      <c r="F38" s="23">
        <v>1000</v>
      </c>
      <c r="G38" s="43">
        <v>4669</v>
      </c>
    </row>
    <row r="39" spans="2:7" s="11" customFormat="1" ht="14.25" customHeight="1">
      <c r="B39" s="16" t="s">
        <v>57</v>
      </c>
      <c r="C39" s="17" t="s">
        <v>58</v>
      </c>
      <c r="D39" s="18"/>
      <c r="E39" s="18"/>
      <c r="F39" s="19">
        <f>SUM(F40)</f>
        <v>10000</v>
      </c>
      <c r="G39" s="44">
        <f>SUM(G40)</f>
        <v>0</v>
      </c>
    </row>
    <row r="40" spans="2:8" ht="14.25" customHeight="1">
      <c r="B40" s="20" t="s">
        <v>59</v>
      </c>
      <c r="C40" s="21" t="s">
        <v>58</v>
      </c>
      <c r="D40" s="22"/>
      <c r="E40" s="22"/>
      <c r="F40" s="23">
        <v>10000</v>
      </c>
      <c r="G40" s="123"/>
      <c r="H40" s="97"/>
    </row>
    <row r="41" spans="2:8" s="11" customFormat="1" ht="15" customHeight="1">
      <c r="B41" s="16" t="s">
        <v>60</v>
      </c>
      <c r="C41" s="17" t="s">
        <v>61</v>
      </c>
      <c r="D41" s="18"/>
      <c r="E41" s="18"/>
      <c r="F41" s="19">
        <f>SUM(F42:F43)</f>
        <v>0</v>
      </c>
      <c r="G41" s="257">
        <f>SUM(G42:G43)</f>
        <v>4375</v>
      </c>
      <c r="H41" s="258"/>
    </row>
    <row r="42" spans="2:7" ht="14.25" customHeight="1" hidden="1">
      <c r="B42" s="20" t="s">
        <v>62</v>
      </c>
      <c r="C42" s="21" t="s">
        <v>63</v>
      </c>
      <c r="D42" s="22"/>
      <c r="E42" s="22"/>
      <c r="F42" s="23"/>
      <c r="G42" s="43">
        <v>853</v>
      </c>
    </row>
    <row r="43" spans="2:7" ht="15.75" hidden="1">
      <c r="B43" s="20" t="s">
        <v>64</v>
      </c>
      <c r="C43" s="21" t="s">
        <v>65</v>
      </c>
      <c r="D43" s="22"/>
      <c r="E43" s="22"/>
      <c r="F43" s="23"/>
      <c r="G43" s="43">
        <v>3522</v>
      </c>
    </row>
    <row r="44" spans="2:7" s="11" customFormat="1" ht="15.75">
      <c r="B44" s="16" t="s">
        <v>229</v>
      </c>
      <c r="C44" s="17" t="s">
        <v>230</v>
      </c>
      <c r="D44" s="18"/>
      <c r="E44" s="18"/>
      <c r="F44" s="19"/>
      <c r="G44" s="44"/>
    </row>
    <row r="45" spans="2:7" s="11" customFormat="1" ht="15.75">
      <c r="B45" s="16"/>
      <c r="C45" s="17" t="s">
        <v>66</v>
      </c>
      <c r="D45" s="18">
        <f>SUM(D46)</f>
        <v>2669644</v>
      </c>
      <c r="E45" s="18">
        <f>SUM(E46)</f>
        <v>973673</v>
      </c>
      <c r="F45" s="19">
        <f>SUM(F46)</f>
        <v>577000</v>
      </c>
      <c r="G45" s="44">
        <f>SUM(G46)</f>
        <v>212599</v>
      </c>
    </row>
    <row r="46" spans="2:7" s="11" customFormat="1" ht="15.75">
      <c r="B46" s="16" t="s">
        <v>67</v>
      </c>
      <c r="C46" s="17" t="s">
        <v>68</v>
      </c>
      <c r="D46" s="18">
        <f>SUM(D47:D50)</f>
        <v>2669644</v>
      </c>
      <c r="E46" s="18">
        <f>SUM(E47:E49)</f>
        <v>973673</v>
      </c>
      <c r="F46" s="19">
        <f>SUM(F48:F49)</f>
        <v>577000</v>
      </c>
      <c r="G46" s="44">
        <f>SUM(G48:G49)</f>
        <v>212599</v>
      </c>
    </row>
    <row r="47" spans="2:7" s="11" customFormat="1" ht="15.75">
      <c r="B47" s="20" t="s">
        <v>69</v>
      </c>
      <c r="C47" s="21" t="s">
        <v>70</v>
      </c>
      <c r="D47" s="22">
        <v>2669644</v>
      </c>
      <c r="E47" s="22">
        <v>973673</v>
      </c>
      <c r="F47" s="19"/>
      <c r="G47" s="44"/>
    </row>
    <row r="48" spans="2:7" ht="15.75">
      <c r="B48" s="20" t="s">
        <v>71</v>
      </c>
      <c r="C48" s="21" t="s">
        <v>72</v>
      </c>
      <c r="D48" s="22"/>
      <c r="E48" s="22"/>
      <c r="F48" s="23">
        <v>485500</v>
      </c>
      <c r="G48" s="43">
        <v>57599</v>
      </c>
    </row>
    <row r="49" spans="2:7" ht="14.25" customHeight="1">
      <c r="B49" s="20" t="s">
        <v>73</v>
      </c>
      <c r="C49" s="21" t="s">
        <v>74</v>
      </c>
      <c r="D49" s="22"/>
      <c r="E49" s="22"/>
      <c r="F49" s="23">
        <v>91500</v>
      </c>
      <c r="G49" s="43">
        <v>155000</v>
      </c>
    </row>
    <row r="50" spans="2:7" ht="15.75" hidden="1">
      <c r="B50" s="20" t="s">
        <v>75</v>
      </c>
      <c r="C50" s="21" t="s">
        <v>76</v>
      </c>
      <c r="D50" s="22">
        <v>0</v>
      </c>
      <c r="E50" s="22"/>
      <c r="F50" s="23"/>
      <c r="G50" s="43"/>
    </row>
    <row r="51" spans="2:12" s="11" customFormat="1" ht="15" customHeight="1" hidden="1">
      <c r="B51" s="16" t="s">
        <v>77</v>
      </c>
      <c r="C51" s="17" t="s">
        <v>78</v>
      </c>
      <c r="D51" s="18">
        <f>SUM(D52:D54)</f>
        <v>0</v>
      </c>
      <c r="E51" s="18">
        <f>SUM(E52:E54)</f>
        <v>399349</v>
      </c>
      <c r="F51" s="19">
        <f>+F52</f>
        <v>0</v>
      </c>
      <c r="G51" s="44"/>
      <c r="J51" s="1"/>
      <c r="K51" s="1"/>
      <c r="L51" s="1"/>
    </row>
    <row r="52" spans="2:7" ht="15" customHeight="1" hidden="1">
      <c r="B52" s="20" t="s">
        <v>257</v>
      </c>
      <c r="C52" s="21" t="s">
        <v>256</v>
      </c>
      <c r="D52" s="22"/>
      <c r="E52" s="22">
        <v>90434</v>
      </c>
      <c r="F52" s="23"/>
      <c r="G52" s="43"/>
    </row>
    <row r="53" spans="2:7" ht="0.75" customHeight="1" hidden="1">
      <c r="B53" s="20" t="s">
        <v>79</v>
      </c>
      <c r="C53" s="21" t="s">
        <v>80</v>
      </c>
      <c r="D53" s="22"/>
      <c r="E53" s="22">
        <v>307970</v>
      </c>
      <c r="F53" s="23"/>
      <c r="G53" s="43"/>
    </row>
    <row r="54" spans="2:7" ht="14.25" customHeight="1" hidden="1">
      <c r="B54" s="20" t="s">
        <v>81</v>
      </c>
      <c r="C54" s="21" t="s">
        <v>82</v>
      </c>
      <c r="D54" s="22"/>
      <c r="E54" s="22">
        <v>945</v>
      </c>
      <c r="F54" s="23"/>
      <c r="G54" s="43"/>
    </row>
    <row r="55" spans="2:12" s="11" customFormat="1" ht="15" customHeight="1">
      <c r="B55" s="16" t="s">
        <v>83</v>
      </c>
      <c r="C55" s="17" t="s">
        <v>84</v>
      </c>
      <c r="D55" s="18"/>
      <c r="E55" s="18"/>
      <c r="F55" s="19">
        <f>SUM(F56)</f>
        <v>-70621</v>
      </c>
      <c r="G55" s="44">
        <f>SUM(G56)</f>
        <v>1044</v>
      </c>
      <c r="J55" s="1"/>
      <c r="K55" s="1"/>
      <c r="L55" s="1"/>
    </row>
    <row r="56" spans="2:7" ht="14.25" customHeight="1">
      <c r="B56" s="20" t="s">
        <v>255</v>
      </c>
      <c r="C56" s="21" t="s">
        <v>256</v>
      </c>
      <c r="D56" s="22"/>
      <c r="E56" s="22"/>
      <c r="F56" s="23">
        <v>-70621</v>
      </c>
      <c r="G56" s="43">
        <v>1044</v>
      </c>
    </row>
    <row r="57" spans="2:12" s="11" customFormat="1" ht="13.5" customHeight="1">
      <c r="B57" s="16"/>
      <c r="C57" s="17" t="s">
        <v>85</v>
      </c>
      <c r="D57" s="18"/>
      <c r="E57" s="18"/>
      <c r="F57" s="19"/>
      <c r="G57" s="44"/>
      <c r="K57" s="1"/>
      <c r="L57" s="1"/>
    </row>
    <row r="58" spans="2:12" s="11" customFormat="1" ht="15.75">
      <c r="B58" s="16" t="s">
        <v>86</v>
      </c>
      <c r="C58" s="17" t="s">
        <v>87</v>
      </c>
      <c r="D58" s="18">
        <f>SUM(D59:D60)</f>
        <v>295081</v>
      </c>
      <c r="E58" s="18"/>
      <c r="F58" s="19">
        <f>SUM(F59:F60)</f>
        <v>100161</v>
      </c>
      <c r="G58" s="44">
        <f>SUM(G59:G60)</f>
        <v>137</v>
      </c>
      <c r="K58" s="1"/>
      <c r="L58" s="1"/>
    </row>
    <row r="59" spans="2:7" ht="16.5" thickBot="1">
      <c r="B59" s="20" t="s">
        <v>88</v>
      </c>
      <c r="C59" s="21" t="s">
        <v>89</v>
      </c>
      <c r="D59" s="22">
        <v>295081</v>
      </c>
      <c r="E59" s="22"/>
      <c r="F59" s="23">
        <v>100161</v>
      </c>
      <c r="G59" s="43">
        <v>137</v>
      </c>
    </row>
    <row r="60" spans="2:7" ht="15.75" hidden="1">
      <c r="B60" s="20" t="s">
        <v>90</v>
      </c>
      <c r="C60" s="21" t="s">
        <v>91</v>
      </c>
      <c r="D60" s="21"/>
      <c r="E60" s="21"/>
      <c r="F60" s="25"/>
      <c r="G60" s="98"/>
    </row>
    <row r="61" spans="2:12" s="11" customFormat="1" ht="16.5" hidden="1" thickBot="1">
      <c r="B61" s="26"/>
      <c r="C61" s="27" t="s">
        <v>92</v>
      </c>
      <c r="D61" s="27"/>
      <c r="E61" s="27"/>
      <c r="F61" s="28"/>
      <c r="G61" s="219"/>
      <c r="K61" s="1"/>
      <c r="L61" s="1"/>
    </row>
    <row r="62" spans="2:12" s="29" customFormat="1" ht="16.5" thickBot="1">
      <c r="B62" s="94"/>
      <c r="C62" s="54" t="s">
        <v>93</v>
      </c>
      <c r="D62" s="196">
        <f>D10+D45+D58+D51</f>
        <v>2964725</v>
      </c>
      <c r="E62" s="196">
        <f>E10+E45+E51</f>
        <v>1716476</v>
      </c>
      <c r="F62" s="197">
        <f>F10+F21+F45+F58+F55+F51</f>
        <v>1081340</v>
      </c>
      <c r="G62" s="195">
        <f>G10+G21+G45+G51+G55+G58</f>
        <v>483356</v>
      </c>
      <c r="H62" s="298"/>
      <c r="I62" s="299"/>
      <c r="K62" s="1"/>
      <c r="L62" s="1"/>
    </row>
    <row r="63" spans="2:7" ht="15.75">
      <c r="B63" s="32"/>
      <c r="C63" s="3"/>
      <c r="D63" s="3"/>
      <c r="E63" s="3"/>
      <c r="F63" s="3"/>
      <c r="G63" s="3"/>
    </row>
    <row r="64" spans="2:7" ht="15.75">
      <c r="B64" s="32"/>
      <c r="C64" s="3"/>
      <c r="D64" s="3"/>
      <c r="E64" s="3"/>
      <c r="F64" s="3"/>
      <c r="G64" s="3"/>
    </row>
  </sheetData>
  <mergeCells count="6">
    <mergeCell ref="H62:I62"/>
    <mergeCell ref="B5:G5"/>
    <mergeCell ref="B6:G6"/>
    <mergeCell ref="B7:B8"/>
    <mergeCell ref="C7:C8"/>
    <mergeCell ref="D7:E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6"/>
  <sheetViews>
    <sheetView workbookViewId="0" topLeftCell="A8">
      <selection activeCell="B18" sqref="B18:C18"/>
    </sheetView>
  </sheetViews>
  <sheetFormatPr defaultColWidth="9.140625" defaultRowHeight="12.75"/>
  <cols>
    <col min="1" max="1" width="7.28125" style="1" customWidth="1"/>
    <col min="2" max="2" width="9.57421875" style="33" customWidth="1"/>
    <col min="3" max="3" width="42.7109375" style="1" customWidth="1"/>
    <col min="4" max="4" width="12.00390625" style="34" customWidth="1"/>
    <col min="5" max="5" width="9.7109375" style="34" hidden="1" customWidth="1"/>
    <col min="6" max="6" width="12.8515625" style="34" customWidth="1"/>
    <col min="7" max="7" width="10.00390625" style="34" hidden="1" customWidth="1"/>
    <col min="8" max="10" width="7.57421875" style="1" customWidth="1"/>
    <col min="11" max="11" width="9.57421875" style="1" customWidth="1"/>
    <col min="12" max="16384" width="7.57421875" style="1" customWidth="1"/>
  </cols>
  <sheetData>
    <row r="1" spans="4:7" ht="15.75">
      <c r="D1" s="3" t="s">
        <v>94</v>
      </c>
      <c r="E1" s="1"/>
      <c r="F1" s="1"/>
      <c r="G1" s="1"/>
    </row>
    <row r="5" spans="2:7" ht="22.5">
      <c r="B5" s="306" t="s">
        <v>260</v>
      </c>
      <c r="C5" s="306"/>
      <c r="D5" s="306"/>
      <c r="E5" s="306"/>
      <c r="F5" s="306"/>
      <c r="G5" s="306"/>
    </row>
    <row r="6" spans="2:7" ht="20.25">
      <c r="B6" s="4"/>
      <c r="C6" s="4"/>
      <c r="D6" s="4"/>
      <c r="E6" s="4"/>
      <c r="F6" s="4"/>
      <c r="G6" s="4"/>
    </row>
    <row r="7" spans="2:7" ht="15.75">
      <c r="B7" s="307" t="s">
        <v>95</v>
      </c>
      <c r="C7" s="307"/>
      <c r="D7" s="307"/>
      <c r="E7" s="307"/>
      <c r="F7" s="307"/>
      <c r="G7" s="307"/>
    </row>
    <row r="8" spans="2:7" ht="16.5" thickBot="1">
      <c r="B8" s="5"/>
      <c r="C8" s="5"/>
      <c r="D8" s="5"/>
      <c r="E8" s="5"/>
      <c r="F8" s="5"/>
      <c r="G8" s="5"/>
    </row>
    <row r="9" spans="2:7" ht="22.5" customHeight="1" thickBot="1">
      <c r="B9" s="308" t="s">
        <v>96</v>
      </c>
      <c r="C9" s="310" t="s">
        <v>97</v>
      </c>
      <c r="D9" s="312" t="s">
        <v>3</v>
      </c>
      <c r="E9" s="312"/>
      <c r="F9" s="35" t="s">
        <v>4</v>
      </c>
      <c r="G9" s="36"/>
    </row>
    <row r="10" spans="2:7" s="37" customFormat="1" ht="33" customHeight="1" hidden="1">
      <c r="B10" s="309"/>
      <c r="C10" s="311"/>
      <c r="D10" s="38" t="s">
        <v>5</v>
      </c>
      <c r="E10" s="39" t="s">
        <v>6</v>
      </c>
      <c r="F10" s="40" t="s">
        <v>5</v>
      </c>
      <c r="G10" s="41" t="s">
        <v>6</v>
      </c>
    </row>
    <row r="11" spans="2:7" ht="15.75">
      <c r="B11" s="227" t="s">
        <v>9</v>
      </c>
      <c r="C11" s="228" t="s">
        <v>98</v>
      </c>
      <c r="D11" s="229">
        <f>SUM(D12:D15)</f>
        <v>309378</v>
      </c>
      <c r="E11" s="260">
        <f>SUM(E12:E15)</f>
        <v>139699</v>
      </c>
      <c r="F11" s="230"/>
      <c r="G11" s="42"/>
    </row>
    <row r="12" spans="2:7" ht="15.75">
      <c r="B12" s="231" t="s">
        <v>99</v>
      </c>
      <c r="C12" s="232" t="s">
        <v>100</v>
      </c>
      <c r="D12" s="233">
        <v>213666</v>
      </c>
      <c r="E12" s="233">
        <v>84723</v>
      </c>
      <c r="F12" s="234"/>
      <c r="G12" s="43"/>
    </row>
    <row r="13" spans="2:7" ht="15.75">
      <c r="B13" s="231" t="s">
        <v>101</v>
      </c>
      <c r="C13" s="232" t="s">
        <v>102</v>
      </c>
      <c r="D13" s="233">
        <v>52556</v>
      </c>
      <c r="E13" s="233">
        <v>25043</v>
      </c>
      <c r="F13" s="234"/>
      <c r="G13" s="43"/>
    </row>
    <row r="14" spans="2:7" ht="15.75">
      <c r="B14" s="231" t="s">
        <v>103</v>
      </c>
      <c r="C14" s="232" t="s">
        <v>104</v>
      </c>
      <c r="D14" s="233">
        <v>43156</v>
      </c>
      <c r="E14" s="233">
        <v>29933</v>
      </c>
      <c r="F14" s="234"/>
      <c r="G14" s="43"/>
    </row>
    <row r="15" spans="2:7" ht="15.75" hidden="1">
      <c r="B15" s="231" t="s">
        <v>11</v>
      </c>
      <c r="C15" s="232" t="s">
        <v>105</v>
      </c>
      <c r="D15" s="233"/>
      <c r="E15" s="233"/>
      <c r="F15" s="234"/>
      <c r="G15" s="43"/>
    </row>
    <row r="16" spans="2:7" s="11" customFormat="1" ht="15.75">
      <c r="B16" s="235" t="s">
        <v>106</v>
      </c>
      <c r="C16" s="236" t="s">
        <v>107</v>
      </c>
      <c r="D16" s="237">
        <f>SUM(D17:D21)</f>
        <v>46410</v>
      </c>
      <c r="E16" s="237">
        <f>SUM(E17:E21)</f>
        <v>26583</v>
      </c>
      <c r="F16" s="237">
        <f>SUM(F17:F21)</f>
        <v>0</v>
      </c>
      <c r="G16" s="44"/>
    </row>
    <row r="17" spans="2:7" ht="15.75">
      <c r="B17" s="231" t="s">
        <v>108</v>
      </c>
      <c r="C17" s="232" t="s">
        <v>109</v>
      </c>
      <c r="D17" s="233">
        <v>9850</v>
      </c>
      <c r="E17" s="233">
        <v>4664</v>
      </c>
      <c r="F17" s="234"/>
      <c r="G17" s="43"/>
    </row>
    <row r="18" spans="2:11" ht="15.75">
      <c r="B18" s="231" t="s">
        <v>110</v>
      </c>
      <c r="C18" s="232" t="s">
        <v>111</v>
      </c>
      <c r="D18" s="233">
        <v>6000</v>
      </c>
      <c r="E18" s="233">
        <v>4118</v>
      </c>
      <c r="F18" s="234"/>
      <c r="G18" s="43"/>
      <c r="K18" s="34"/>
    </row>
    <row r="19" spans="2:7" ht="15.75">
      <c r="B19" s="231" t="s">
        <v>112</v>
      </c>
      <c r="C19" s="232" t="s">
        <v>113</v>
      </c>
      <c r="D19" s="233">
        <v>17560</v>
      </c>
      <c r="E19" s="233">
        <v>3453</v>
      </c>
      <c r="F19" s="234"/>
      <c r="G19" s="43"/>
    </row>
    <row r="20" spans="2:7" ht="15.75">
      <c r="B20" s="231" t="s">
        <v>114</v>
      </c>
      <c r="C20" s="232" t="s">
        <v>115</v>
      </c>
      <c r="D20" s="233">
        <v>12000</v>
      </c>
      <c r="E20" s="233">
        <v>13168</v>
      </c>
      <c r="F20" s="234"/>
      <c r="G20" s="43"/>
    </row>
    <row r="21" spans="2:7" ht="15.75">
      <c r="B21" s="231" t="s">
        <v>116</v>
      </c>
      <c r="C21" s="232" t="s">
        <v>117</v>
      </c>
      <c r="D21" s="233">
        <v>1000</v>
      </c>
      <c r="E21" s="233">
        <v>1180</v>
      </c>
      <c r="F21" s="234"/>
      <c r="G21" s="43"/>
    </row>
    <row r="22" spans="2:7" s="11" customFormat="1" ht="15.75">
      <c r="B22" s="235" t="s">
        <v>216</v>
      </c>
      <c r="C22" s="236" t="s">
        <v>119</v>
      </c>
      <c r="D22" s="237">
        <v>38500</v>
      </c>
      <c r="E22" s="237">
        <v>42263</v>
      </c>
      <c r="F22" s="238"/>
      <c r="G22" s="44"/>
    </row>
    <row r="23" spans="2:7" s="11" customFormat="1" ht="15.75">
      <c r="B23" s="235" t="s">
        <v>217</v>
      </c>
      <c r="C23" s="236" t="s">
        <v>121</v>
      </c>
      <c r="D23" s="237">
        <v>16800</v>
      </c>
      <c r="E23" s="237">
        <v>7077</v>
      </c>
      <c r="F23" s="238"/>
      <c r="G23" s="44"/>
    </row>
    <row r="24" spans="2:7" s="11" customFormat="1" ht="15.75">
      <c r="B24" s="235" t="s">
        <v>218</v>
      </c>
      <c r="C24" s="236" t="s">
        <v>123</v>
      </c>
      <c r="D24" s="237">
        <v>6200</v>
      </c>
      <c r="E24" s="237">
        <v>675</v>
      </c>
      <c r="F24" s="238"/>
      <c r="G24" s="44"/>
    </row>
    <row r="25" spans="2:7" s="11" customFormat="1" ht="16.5" customHeight="1">
      <c r="B25" s="235" t="s">
        <v>124</v>
      </c>
      <c r="C25" s="236" t="s">
        <v>125</v>
      </c>
      <c r="D25" s="237"/>
      <c r="E25" s="237"/>
      <c r="F25" s="238">
        <f>SUM(F26:F37)</f>
        <v>204300</v>
      </c>
      <c r="G25" s="44">
        <f>SUM(G26:G37)</f>
        <v>58355</v>
      </c>
    </row>
    <row r="26" spans="2:7" ht="15" customHeight="1">
      <c r="B26" s="231" t="s">
        <v>126</v>
      </c>
      <c r="C26" s="232" t="s">
        <v>127</v>
      </c>
      <c r="D26" s="233"/>
      <c r="E26" s="233"/>
      <c r="F26" s="234">
        <v>1300</v>
      </c>
      <c r="G26" s="43">
        <v>46</v>
      </c>
    </row>
    <row r="27" spans="2:7" ht="14.25" customHeight="1" hidden="1">
      <c r="B27" s="231" t="s">
        <v>128</v>
      </c>
      <c r="C27" s="232" t="s">
        <v>129</v>
      </c>
      <c r="D27" s="233"/>
      <c r="E27" s="233"/>
      <c r="F27" s="234"/>
      <c r="G27" s="43"/>
    </row>
    <row r="28" spans="2:7" ht="15.75">
      <c r="B28" s="231" t="s">
        <v>130</v>
      </c>
      <c r="C28" s="232" t="s">
        <v>131</v>
      </c>
      <c r="D28" s="233"/>
      <c r="E28" s="233"/>
      <c r="F28" s="234">
        <v>30000</v>
      </c>
      <c r="G28" s="43">
        <v>8381</v>
      </c>
    </row>
    <row r="29" spans="2:7" ht="15.75">
      <c r="B29" s="231" t="s">
        <v>132</v>
      </c>
      <c r="C29" s="232" t="s">
        <v>133</v>
      </c>
      <c r="D29" s="233"/>
      <c r="E29" s="233"/>
      <c r="F29" s="234">
        <v>45000</v>
      </c>
      <c r="G29" s="43">
        <v>17127</v>
      </c>
    </row>
    <row r="30" spans="2:7" ht="15.75">
      <c r="B30" s="231" t="s">
        <v>134</v>
      </c>
      <c r="C30" s="232" t="s">
        <v>135</v>
      </c>
      <c r="D30" s="233"/>
      <c r="E30" s="233"/>
      <c r="F30" s="234">
        <v>50000</v>
      </c>
      <c r="G30" s="43">
        <v>21507</v>
      </c>
    </row>
    <row r="31" spans="2:7" ht="16.5" customHeight="1">
      <c r="B31" s="231" t="s">
        <v>136</v>
      </c>
      <c r="C31" s="232" t="s">
        <v>137</v>
      </c>
      <c r="D31" s="233"/>
      <c r="E31" s="233"/>
      <c r="F31" s="234">
        <v>15000</v>
      </c>
      <c r="G31" s="43">
        <v>4075</v>
      </c>
    </row>
    <row r="32" spans="2:7" ht="15.75">
      <c r="B32" s="231" t="s">
        <v>138</v>
      </c>
      <c r="C32" s="232" t="s">
        <v>139</v>
      </c>
      <c r="D32" s="233"/>
      <c r="E32" s="233"/>
      <c r="F32" s="234">
        <v>2000</v>
      </c>
      <c r="G32" s="43">
        <v>51</v>
      </c>
    </row>
    <row r="33" spans="2:7" ht="15.75">
      <c r="B33" s="231" t="s">
        <v>140</v>
      </c>
      <c r="C33" s="232" t="s">
        <v>141</v>
      </c>
      <c r="D33" s="233"/>
      <c r="E33" s="233"/>
      <c r="F33" s="234">
        <v>8000</v>
      </c>
      <c r="G33" s="43">
        <v>3727</v>
      </c>
    </row>
    <row r="34" spans="2:7" ht="15.75" hidden="1">
      <c r="B34" s="231" t="s">
        <v>227</v>
      </c>
      <c r="C34" s="232" t="s">
        <v>221</v>
      </c>
      <c r="D34" s="233"/>
      <c r="E34" s="233"/>
      <c r="F34" s="234"/>
      <c r="G34" s="43"/>
    </row>
    <row r="35" spans="2:7" ht="15.75">
      <c r="B35" s="231" t="s">
        <v>142</v>
      </c>
      <c r="C35" s="232" t="s">
        <v>143</v>
      </c>
      <c r="D35" s="233"/>
      <c r="E35" s="233"/>
      <c r="F35" s="234">
        <v>3000</v>
      </c>
      <c r="G35" s="43">
        <v>166</v>
      </c>
    </row>
    <row r="36" spans="2:7" ht="15.75" hidden="1">
      <c r="B36" s="231" t="s">
        <v>144</v>
      </c>
      <c r="C36" s="232" t="s">
        <v>145</v>
      </c>
      <c r="D36" s="233"/>
      <c r="E36" s="233"/>
      <c r="F36" s="234"/>
      <c r="G36" s="43"/>
    </row>
    <row r="37" spans="2:7" ht="15.75">
      <c r="B37" s="231" t="s">
        <v>146</v>
      </c>
      <c r="C37" s="232" t="s">
        <v>147</v>
      </c>
      <c r="D37" s="233"/>
      <c r="E37" s="233"/>
      <c r="F37" s="234">
        <v>50000</v>
      </c>
      <c r="G37" s="43">
        <v>3275</v>
      </c>
    </row>
    <row r="38" spans="2:7" s="11" customFormat="1" ht="15.75">
      <c r="B38" s="235" t="s">
        <v>239</v>
      </c>
      <c r="C38" s="236" t="s">
        <v>148</v>
      </c>
      <c r="D38" s="237"/>
      <c r="E38" s="237"/>
      <c r="F38" s="238">
        <v>7000</v>
      </c>
      <c r="G38" s="44">
        <v>900</v>
      </c>
    </row>
    <row r="39" spans="2:7" s="11" customFormat="1" ht="15.75">
      <c r="B39" s="235" t="s">
        <v>149</v>
      </c>
      <c r="C39" s="236" t="s">
        <v>150</v>
      </c>
      <c r="D39" s="237"/>
      <c r="E39" s="237"/>
      <c r="F39" s="238">
        <v>1200</v>
      </c>
      <c r="G39" s="44">
        <v>653</v>
      </c>
    </row>
    <row r="40" spans="2:7" s="11" customFormat="1" ht="15.75" hidden="1">
      <c r="B40" s="235" t="s">
        <v>151</v>
      </c>
      <c r="C40" s="236" t="s">
        <v>152</v>
      </c>
      <c r="D40" s="237"/>
      <c r="E40" s="237"/>
      <c r="F40" s="238"/>
      <c r="G40" s="44">
        <v>10818</v>
      </c>
    </row>
    <row r="41" spans="2:7" s="11" customFormat="1" ht="15.75">
      <c r="B41" s="235" t="s">
        <v>153</v>
      </c>
      <c r="C41" s="236" t="s">
        <v>154</v>
      </c>
      <c r="D41" s="237"/>
      <c r="E41" s="237"/>
      <c r="F41" s="238">
        <v>44300</v>
      </c>
      <c r="G41" s="45"/>
    </row>
    <row r="42" spans="2:7" s="11" customFormat="1" ht="16.5" thickBot="1">
      <c r="B42" s="235" t="s">
        <v>188</v>
      </c>
      <c r="C42" s="236" t="s">
        <v>231</v>
      </c>
      <c r="D42" s="237"/>
      <c r="E42" s="237"/>
      <c r="F42" s="238">
        <v>10000</v>
      </c>
      <c r="G42" s="45"/>
    </row>
    <row r="43" spans="2:7" s="11" customFormat="1" ht="15.75" hidden="1">
      <c r="B43" s="16"/>
      <c r="C43" s="17"/>
      <c r="D43" s="18"/>
      <c r="E43" s="18"/>
      <c r="F43" s="19"/>
      <c r="G43" s="45"/>
    </row>
    <row r="44" spans="2:7" s="11" customFormat="1" ht="15.75" hidden="1">
      <c r="B44" s="16" t="s">
        <v>188</v>
      </c>
      <c r="C44" s="17" t="s">
        <v>231</v>
      </c>
      <c r="D44" s="18"/>
      <c r="E44" s="18"/>
      <c r="F44" s="19"/>
      <c r="G44" s="45"/>
    </row>
    <row r="45" spans="2:7" s="11" customFormat="1" ht="15.75" hidden="1">
      <c r="B45" s="50" t="s">
        <v>155</v>
      </c>
      <c r="C45" s="47" t="s">
        <v>156</v>
      </c>
      <c r="D45" s="48"/>
      <c r="E45" s="48"/>
      <c r="F45" s="49"/>
      <c r="G45" s="53"/>
    </row>
    <row r="46" spans="2:7" s="11" customFormat="1" ht="16.5" hidden="1" thickBot="1">
      <c r="B46" s="16" t="s">
        <v>234</v>
      </c>
      <c r="C46" s="17" t="s">
        <v>233</v>
      </c>
      <c r="D46" s="18"/>
      <c r="E46" s="18"/>
      <c r="F46" s="19"/>
      <c r="G46" s="53"/>
    </row>
    <row r="47" spans="2:7" ht="16.5" thickBot="1">
      <c r="B47" s="72"/>
      <c r="C47" s="199" t="s">
        <v>157</v>
      </c>
      <c r="D47" s="198">
        <f>D11+D16+D22+D23+D24+D25+D40+D46</f>
        <v>417288</v>
      </c>
      <c r="E47" s="198">
        <f>E11+E16+E22+E23+E24+E25+E40+E46</f>
        <v>216297</v>
      </c>
      <c r="F47" s="198">
        <f>+F25+F38+F39+F41+F42</f>
        <v>266800</v>
      </c>
      <c r="G47" s="57">
        <f>G11+G16+G24+G25+G38+G39+G40</f>
        <v>70726</v>
      </c>
    </row>
    <row r="48" spans="2:3" ht="15.75">
      <c r="B48" s="2"/>
      <c r="C48" s="58"/>
    </row>
    <row r="49" ht="15.75">
      <c r="B49" s="2"/>
    </row>
    <row r="50" ht="15.75" hidden="1">
      <c r="B50" s="2"/>
    </row>
    <row r="51" ht="15.75" hidden="1">
      <c r="B51" s="2"/>
    </row>
    <row r="52" ht="15.75" hidden="1">
      <c r="B52" s="2"/>
    </row>
    <row r="53" ht="15.75" hidden="1">
      <c r="B53" s="2"/>
    </row>
    <row r="54" spans="2:7" ht="15.75" hidden="1">
      <c r="B54" s="313"/>
      <c r="C54" s="313"/>
      <c r="D54" s="313"/>
      <c r="E54" s="313"/>
      <c r="F54" s="313"/>
      <c r="G54" s="313"/>
    </row>
    <row r="55" ht="15.75" hidden="1">
      <c r="B55" s="2"/>
    </row>
    <row r="56" spans="2:7" ht="15.75" hidden="1">
      <c r="B56" s="314" t="s">
        <v>158</v>
      </c>
      <c r="C56" s="314"/>
      <c r="D56" s="314"/>
      <c r="E56" s="314"/>
      <c r="F56" s="314"/>
      <c r="G56" s="314"/>
    </row>
    <row r="57" ht="15.75" hidden="1"/>
    <row r="58" spans="2:7" ht="15.75" hidden="1">
      <c r="B58" s="308" t="s">
        <v>96</v>
      </c>
      <c r="C58" s="310" t="s">
        <v>97</v>
      </c>
      <c r="D58" s="317" t="s">
        <v>3</v>
      </c>
      <c r="E58" s="317"/>
      <c r="F58" s="317" t="s">
        <v>4</v>
      </c>
      <c r="G58" s="318"/>
    </row>
    <row r="59" spans="2:7" ht="25.5" hidden="1">
      <c r="B59" s="315"/>
      <c r="C59" s="316"/>
      <c r="D59" s="59" t="s">
        <v>5</v>
      </c>
      <c r="E59" s="60" t="s">
        <v>6</v>
      </c>
      <c r="F59" s="59" t="s">
        <v>5</v>
      </c>
      <c r="G59" s="61" t="s">
        <v>6</v>
      </c>
    </row>
    <row r="60" spans="2:7" s="11" customFormat="1" ht="15.75" hidden="1">
      <c r="B60" s="12" t="s">
        <v>106</v>
      </c>
      <c r="C60" s="13" t="s">
        <v>107</v>
      </c>
      <c r="D60" s="62">
        <f>SUM(D61)</f>
        <v>0</v>
      </c>
      <c r="E60" s="62">
        <f>SUM(E61)</f>
        <v>8135</v>
      </c>
      <c r="F60" s="62"/>
      <c r="G60" s="63"/>
    </row>
    <row r="61" spans="2:7" ht="15.75" hidden="1">
      <c r="B61" s="20" t="s">
        <v>116</v>
      </c>
      <c r="C61" s="21" t="s">
        <v>117</v>
      </c>
      <c r="D61" s="64"/>
      <c r="E61" s="64">
        <v>8135</v>
      </c>
      <c r="F61" s="64"/>
      <c r="G61" s="65"/>
    </row>
    <row r="62" spans="2:7" s="11" customFormat="1" ht="15.75" hidden="1">
      <c r="B62" s="16" t="s">
        <v>118</v>
      </c>
      <c r="C62" s="17" t="s">
        <v>119</v>
      </c>
      <c r="D62" s="66"/>
      <c r="E62" s="66">
        <v>475</v>
      </c>
      <c r="F62" s="66"/>
      <c r="G62" s="67"/>
    </row>
    <row r="63" spans="2:7" s="11" customFormat="1" ht="15.75" hidden="1">
      <c r="B63" s="16" t="s">
        <v>120</v>
      </c>
      <c r="C63" s="17" t="s">
        <v>121</v>
      </c>
      <c r="D63" s="66"/>
      <c r="E63" s="66">
        <v>77</v>
      </c>
      <c r="F63" s="66"/>
      <c r="G63" s="67"/>
    </row>
    <row r="64" spans="2:7" s="11" customFormat="1" ht="15.75" hidden="1">
      <c r="B64" s="16" t="s">
        <v>122</v>
      </c>
      <c r="C64" s="17" t="s">
        <v>123</v>
      </c>
      <c r="D64" s="66"/>
      <c r="E64" s="66">
        <v>2</v>
      </c>
      <c r="F64" s="66"/>
      <c r="G64" s="67"/>
    </row>
    <row r="65" spans="2:7" s="11" customFormat="1" ht="15.75" hidden="1">
      <c r="B65" s="16" t="s">
        <v>124</v>
      </c>
      <c r="C65" s="17" t="s">
        <v>125</v>
      </c>
      <c r="D65" s="66">
        <f>SUM(D66:D73)</f>
        <v>0</v>
      </c>
      <c r="E65" s="66">
        <f>SUM(E66:E73)</f>
        <v>2345</v>
      </c>
      <c r="F65" s="66"/>
      <c r="G65" s="67"/>
    </row>
    <row r="66" spans="2:7" ht="15.75" hidden="1">
      <c r="B66" s="20" t="s">
        <v>126</v>
      </c>
      <c r="C66" s="21" t="s">
        <v>127</v>
      </c>
      <c r="D66" s="64"/>
      <c r="E66" s="64"/>
      <c r="F66" s="64"/>
      <c r="G66" s="65"/>
    </row>
    <row r="67" spans="2:7" ht="15.75" hidden="1">
      <c r="B67" s="20" t="s">
        <v>159</v>
      </c>
      <c r="C67" s="21" t="s">
        <v>160</v>
      </c>
      <c r="D67" s="64"/>
      <c r="E67" s="64"/>
      <c r="F67" s="64"/>
      <c r="G67" s="65"/>
    </row>
    <row r="68" spans="2:7" ht="15.75" hidden="1">
      <c r="B68" s="20" t="s">
        <v>130</v>
      </c>
      <c r="C68" s="21" t="s">
        <v>131</v>
      </c>
      <c r="D68" s="64"/>
      <c r="E68" s="64">
        <v>510</v>
      </c>
      <c r="F68" s="64"/>
      <c r="G68" s="65"/>
    </row>
    <row r="69" spans="2:7" ht="15.75" hidden="1">
      <c r="B69" s="20" t="s">
        <v>132</v>
      </c>
      <c r="C69" s="21" t="s">
        <v>133</v>
      </c>
      <c r="D69" s="64"/>
      <c r="E69" s="64">
        <v>665</v>
      </c>
      <c r="F69" s="64"/>
      <c r="G69" s="65"/>
    </row>
    <row r="70" spans="2:7" ht="15.75" hidden="1">
      <c r="B70" s="20" t="s">
        <v>134</v>
      </c>
      <c r="C70" s="21" t="s">
        <v>135</v>
      </c>
      <c r="D70" s="64"/>
      <c r="E70" s="64">
        <v>842</v>
      </c>
      <c r="F70" s="64"/>
      <c r="G70" s="65"/>
    </row>
    <row r="71" spans="2:7" ht="15.75" hidden="1">
      <c r="B71" s="20" t="s">
        <v>136</v>
      </c>
      <c r="C71" s="21" t="s">
        <v>137</v>
      </c>
      <c r="D71" s="64"/>
      <c r="E71" s="64"/>
      <c r="F71" s="64"/>
      <c r="G71" s="65"/>
    </row>
    <row r="72" spans="2:7" ht="15.75" hidden="1">
      <c r="B72" s="20" t="s">
        <v>138</v>
      </c>
      <c r="C72" s="21" t="s">
        <v>139</v>
      </c>
      <c r="D72" s="64"/>
      <c r="E72" s="64"/>
      <c r="F72" s="64"/>
      <c r="G72" s="65"/>
    </row>
    <row r="73" spans="2:7" ht="16.5" hidden="1" thickBot="1">
      <c r="B73" s="68" t="s">
        <v>140</v>
      </c>
      <c r="C73" s="69" t="s">
        <v>141</v>
      </c>
      <c r="D73" s="70"/>
      <c r="E73" s="70">
        <v>328</v>
      </c>
      <c r="F73" s="70"/>
      <c r="G73" s="71"/>
    </row>
    <row r="74" spans="2:7" ht="16.5" hidden="1" thickBot="1">
      <c r="B74" s="72"/>
      <c r="C74" s="31" t="s">
        <v>157</v>
      </c>
      <c r="D74" s="73">
        <f>D60+D62+D63+D64+D65</f>
        <v>0</v>
      </c>
      <c r="E74" s="73">
        <f>E60+E62+E63+E64+E65</f>
        <v>11034</v>
      </c>
      <c r="F74" s="73"/>
      <c r="G74" s="74"/>
    </row>
    <row r="75" ht="15.75" hidden="1"/>
    <row r="106" spans="2:7" ht="15.75">
      <c r="B106" s="313"/>
      <c r="C106" s="313"/>
      <c r="D106" s="313"/>
      <c r="E106" s="313"/>
      <c r="F106" s="313"/>
      <c r="G106" s="313"/>
    </row>
  </sheetData>
  <mergeCells count="12">
    <mergeCell ref="B106:G106"/>
    <mergeCell ref="B54:G54"/>
    <mergeCell ref="B56:G56"/>
    <mergeCell ref="B58:B59"/>
    <mergeCell ref="C58:C59"/>
    <mergeCell ref="D58:E58"/>
    <mergeCell ref="F58:G58"/>
    <mergeCell ref="B5:G5"/>
    <mergeCell ref="B7:G7"/>
    <mergeCell ref="B9:B10"/>
    <mergeCell ref="C9:C10"/>
    <mergeCell ref="D9:E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tabSelected="1" workbookViewId="0" topLeftCell="A31">
      <selection activeCell="J254" sqref="J254"/>
    </sheetView>
  </sheetViews>
  <sheetFormatPr defaultColWidth="9.140625" defaultRowHeight="12.75"/>
  <cols>
    <col min="1" max="1" width="8.421875" style="3" customWidth="1"/>
    <col min="2" max="2" width="9.57421875" style="76" customWidth="1"/>
    <col min="3" max="3" width="43.57421875" style="3" customWidth="1"/>
    <col min="4" max="4" width="12.8515625" style="77" customWidth="1"/>
    <col min="5" max="5" width="9.421875" style="77" hidden="1" customWidth="1"/>
    <col min="6" max="6" width="12.8515625" style="77" customWidth="1"/>
    <col min="7" max="7" width="10.140625" style="77" hidden="1" customWidth="1"/>
    <col min="8" max="16384" width="7.57421875" style="3" customWidth="1"/>
  </cols>
  <sheetData>
    <row r="1" spans="2:7" ht="13.5" hidden="1" thickBot="1">
      <c r="B1" s="319" t="s">
        <v>219</v>
      </c>
      <c r="C1" s="319"/>
      <c r="D1" s="319"/>
      <c r="E1" s="319"/>
      <c r="F1" s="319"/>
      <c r="G1" s="319"/>
    </row>
    <row r="2" ht="13.5" hidden="1" thickBot="1">
      <c r="C2" s="75"/>
    </row>
    <row r="3" spans="2:7" ht="12.75" hidden="1">
      <c r="B3" s="327" t="s">
        <v>96</v>
      </c>
      <c r="C3" s="328" t="s">
        <v>97</v>
      </c>
      <c r="D3" s="329" t="s">
        <v>162</v>
      </c>
      <c r="E3" s="329"/>
      <c r="F3" s="175" t="s">
        <v>4</v>
      </c>
      <c r="G3" s="78"/>
    </row>
    <row r="4" spans="1:7" ht="21.75" customHeight="1" hidden="1" thickBot="1">
      <c r="A4" s="79"/>
      <c r="B4" s="315"/>
      <c r="C4" s="316"/>
      <c r="D4" s="38" t="s">
        <v>5</v>
      </c>
      <c r="E4" s="116" t="s">
        <v>163</v>
      </c>
      <c r="F4" s="40" t="s">
        <v>5</v>
      </c>
      <c r="G4" s="82" t="s">
        <v>163</v>
      </c>
    </row>
    <row r="5" spans="1:7" ht="12.75" hidden="1">
      <c r="A5" s="79"/>
      <c r="B5" s="12" t="s">
        <v>9</v>
      </c>
      <c r="C5" s="13" t="s">
        <v>98</v>
      </c>
      <c r="D5" s="180">
        <f>D6</f>
        <v>0</v>
      </c>
      <c r="E5" s="179"/>
      <c r="F5" s="178"/>
      <c r="G5" s="174"/>
    </row>
    <row r="6" spans="1:7" ht="13.5" hidden="1" thickBot="1">
      <c r="A6" s="79"/>
      <c r="B6" s="20" t="s">
        <v>99</v>
      </c>
      <c r="C6" s="21" t="s">
        <v>100</v>
      </c>
      <c r="D6" s="181"/>
      <c r="E6" s="177"/>
      <c r="F6" s="176"/>
      <c r="G6" s="174"/>
    </row>
    <row r="7" spans="1:7" ht="12.75" hidden="1">
      <c r="A7" s="83"/>
      <c r="B7" s="118" t="s">
        <v>106</v>
      </c>
      <c r="C7" s="119" t="s">
        <v>107</v>
      </c>
      <c r="D7" s="182">
        <f>SUM(D8:D10)</f>
        <v>0</v>
      </c>
      <c r="E7" s="120"/>
      <c r="F7" s="122"/>
      <c r="G7" s="42">
        <f>SUM(G8:G9)</f>
        <v>2400</v>
      </c>
    </row>
    <row r="8" spans="2:7" ht="12.75" hidden="1">
      <c r="B8" s="20" t="s">
        <v>112</v>
      </c>
      <c r="C8" s="21" t="s">
        <v>113</v>
      </c>
      <c r="D8" s="24"/>
      <c r="E8" s="22"/>
      <c r="F8" s="23"/>
      <c r="G8" s="43"/>
    </row>
    <row r="9" spans="2:7" ht="12.75" hidden="1">
      <c r="B9" s="20" t="s">
        <v>114</v>
      </c>
      <c r="C9" s="21" t="s">
        <v>115</v>
      </c>
      <c r="D9" s="24"/>
      <c r="E9" s="22"/>
      <c r="F9" s="23"/>
      <c r="G9" s="43">
        <v>2400</v>
      </c>
    </row>
    <row r="10" spans="2:7" ht="12.75" hidden="1">
      <c r="B10" s="20" t="s">
        <v>116</v>
      </c>
      <c r="C10" s="21" t="s">
        <v>117</v>
      </c>
      <c r="D10" s="24"/>
      <c r="E10" s="22"/>
      <c r="F10" s="23"/>
      <c r="G10" s="43"/>
    </row>
    <row r="11" spans="1:7" ht="12.75" hidden="1">
      <c r="A11" s="83"/>
      <c r="B11" s="16" t="s">
        <v>216</v>
      </c>
      <c r="C11" s="17" t="s">
        <v>119</v>
      </c>
      <c r="D11" s="183"/>
      <c r="E11" s="18"/>
      <c r="F11" s="19"/>
      <c r="G11" s="44">
        <v>308</v>
      </c>
    </row>
    <row r="12" spans="1:7" ht="12.75" hidden="1">
      <c r="A12" s="83"/>
      <c r="B12" s="16" t="s">
        <v>217</v>
      </c>
      <c r="C12" s="17" t="s">
        <v>121</v>
      </c>
      <c r="D12" s="183"/>
      <c r="E12" s="18"/>
      <c r="F12" s="19"/>
      <c r="G12" s="44">
        <v>75</v>
      </c>
    </row>
    <row r="13" spans="1:7" ht="12.75" hidden="1">
      <c r="A13" s="83"/>
      <c r="B13" s="16" t="s">
        <v>218</v>
      </c>
      <c r="C13" s="17" t="s">
        <v>123</v>
      </c>
      <c r="D13" s="183"/>
      <c r="E13" s="18"/>
      <c r="F13" s="19"/>
      <c r="G13" s="44">
        <v>24</v>
      </c>
    </row>
    <row r="14" spans="1:7" ht="12.75" hidden="1">
      <c r="A14" s="83"/>
      <c r="B14" s="16" t="s">
        <v>124</v>
      </c>
      <c r="C14" s="17" t="s">
        <v>125</v>
      </c>
      <c r="D14" s="18"/>
      <c r="E14" s="18"/>
      <c r="F14" s="19">
        <f>SUM(F15:F21)</f>
        <v>0</v>
      </c>
      <c r="G14" s="44">
        <f>SUM(G16:G21)</f>
        <v>1138</v>
      </c>
    </row>
    <row r="15" spans="1:7" ht="12.75" hidden="1">
      <c r="A15" s="83"/>
      <c r="B15" s="20" t="s">
        <v>128</v>
      </c>
      <c r="C15" s="21" t="s">
        <v>129</v>
      </c>
      <c r="D15" s="18"/>
      <c r="E15" s="18"/>
      <c r="F15" s="23"/>
      <c r="G15" s="44"/>
    </row>
    <row r="16" spans="2:7" ht="12.75" hidden="1">
      <c r="B16" s="20" t="s">
        <v>130</v>
      </c>
      <c r="C16" s="21" t="s">
        <v>131</v>
      </c>
      <c r="D16" s="22"/>
      <c r="E16" s="22"/>
      <c r="F16" s="23"/>
      <c r="G16" s="43">
        <v>701</v>
      </c>
    </row>
    <row r="17" spans="2:7" ht="12.75" hidden="1">
      <c r="B17" s="20" t="s">
        <v>132</v>
      </c>
      <c r="C17" s="21" t="s">
        <v>133</v>
      </c>
      <c r="D17" s="22"/>
      <c r="E17" s="22"/>
      <c r="F17" s="23"/>
      <c r="G17" s="43">
        <v>6</v>
      </c>
    </row>
    <row r="18" spans="2:7" ht="12.75" hidden="1">
      <c r="B18" s="20" t="s">
        <v>134</v>
      </c>
      <c r="C18" s="21" t="s">
        <v>135</v>
      </c>
      <c r="D18" s="22"/>
      <c r="E18" s="22"/>
      <c r="F18" s="23"/>
      <c r="G18" s="43">
        <v>68</v>
      </c>
    </row>
    <row r="19" spans="2:7" ht="12.75" hidden="1">
      <c r="B19" s="20" t="s">
        <v>138</v>
      </c>
      <c r="C19" s="21" t="s">
        <v>139</v>
      </c>
      <c r="D19" s="22"/>
      <c r="E19" s="22"/>
      <c r="F19" s="23"/>
      <c r="G19" s="43"/>
    </row>
    <row r="20" spans="2:7" ht="12.75" hidden="1">
      <c r="B20" s="20" t="s">
        <v>140</v>
      </c>
      <c r="C20" s="21" t="s">
        <v>141</v>
      </c>
      <c r="D20" s="22"/>
      <c r="E20" s="22"/>
      <c r="F20" s="23"/>
      <c r="G20" s="43">
        <v>263</v>
      </c>
    </row>
    <row r="21" spans="2:7" ht="13.5" hidden="1" thickBot="1">
      <c r="B21" s="68" t="s">
        <v>146</v>
      </c>
      <c r="C21" s="69" t="s">
        <v>147</v>
      </c>
      <c r="D21" s="84"/>
      <c r="E21" s="84"/>
      <c r="F21" s="85"/>
      <c r="G21" s="86">
        <v>100</v>
      </c>
    </row>
    <row r="22" spans="1:7" ht="13.5" hidden="1" thickBot="1">
      <c r="A22" s="83"/>
      <c r="B22" s="30"/>
      <c r="C22" s="31" t="s">
        <v>157</v>
      </c>
      <c r="D22" s="73">
        <f>D5+D7+D11+D12+D13</f>
        <v>0</v>
      </c>
      <c r="E22" s="73"/>
      <c r="F22" s="74">
        <f>F7+F11+F12+F13+F14</f>
        <v>0</v>
      </c>
      <c r="G22" s="87">
        <f>G7+G11+G12+G13+G14</f>
        <v>3945</v>
      </c>
    </row>
    <row r="23" spans="1:7" ht="12.75" hidden="1">
      <c r="A23" s="83"/>
      <c r="B23" s="111"/>
      <c r="C23" s="112"/>
      <c r="D23" s="113"/>
      <c r="E23" s="113"/>
      <c r="F23" s="113"/>
      <c r="G23" s="114"/>
    </row>
    <row r="24" spans="2:7" ht="13.5" thickBot="1">
      <c r="B24" s="319" t="s">
        <v>161</v>
      </c>
      <c r="C24" s="319"/>
      <c r="D24" s="319"/>
      <c r="E24" s="319"/>
      <c r="F24" s="319"/>
      <c r="G24" s="319"/>
    </row>
    <row r="25" ht="13.5" hidden="1" thickBot="1">
      <c r="C25" s="75"/>
    </row>
    <row r="26" spans="2:7" ht="24.75" customHeight="1" thickBot="1">
      <c r="B26" s="308" t="s">
        <v>96</v>
      </c>
      <c r="C26" s="321" t="s">
        <v>97</v>
      </c>
      <c r="D26" s="325" t="s">
        <v>162</v>
      </c>
      <c r="E26" s="326"/>
      <c r="F26" s="214" t="s">
        <v>4</v>
      </c>
      <c r="G26" s="78"/>
    </row>
    <row r="27" spans="2:7" s="79" customFormat="1" ht="27" customHeight="1" hidden="1">
      <c r="B27" s="309"/>
      <c r="C27" s="311"/>
      <c r="D27" s="211" t="s">
        <v>5</v>
      </c>
      <c r="E27" s="212" t="s">
        <v>163</v>
      </c>
      <c r="F27" s="213" t="s">
        <v>5</v>
      </c>
      <c r="G27" s="82" t="s">
        <v>163</v>
      </c>
    </row>
    <row r="28" spans="2:7" s="83" customFormat="1" ht="12.75">
      <c r="B28" s="227" t="s">
        <v>106</v>
      </c>
      <c r="C28" s="228" t="s">
        <v>107</v>
      </c>
      <c r="D28" s="229"/>
      <c r="E28" s="229"/>
      <c r="F28" s="230">
        <f>SUM(F29:F30)</f>
        <v>60495</v>
      </c>
      <c r="G28" s="42">
        <f>SUM(G29:G30)</f>
        <v>2400</v>
      </c>
    </row>
    <row r="29" spans="2:7" ht="12.75" hidden="1">
      <c r="B29" s="231" t="s">
        <v>108</v>
      </c>
      <c r="C29" s="232" t="s">
        <v>109</v>
      </c>
      <c r="D29" s="233"/>
      <c r="E29" s="233"/>
      <c r="F29" s="234"/>
      <c r="G29" s="43"/>
    </row>
    <row r="30" spans="2:7" ht="12.75">
      <c r="B30" s="231" t="s">
        <v>110</v>
      </c>
      <c r="C30" s="232" t="s">
        <v>111</v>
      </c>
      <c r="D30" s="233"/>
      <c r="E30" s="233"/>
      <c r="F30" s="234">
        <v>60495</v>
      </c>
      <c r="G30" s="43">
        <v>2400</v>
      </c>
    </row>
    <row r="31" spans="2:7" s="83" customFormat="1" ht="12.75">
      <c r="B31" s="235" t="s">
        <v>216</v>
      </c>
      <c r="C31" s="236" t="s">
        <v>119</v>
      </c>
      <c r="D31" s="237"/>
      <c r="E31" s="237"/>
      <c r="F31" s="238">
        <v>7327</v>
      </c>
      <c r="G31" s="44">
        <v>308</v>
      </c>
    </row>
    <row r="32" spans="2:7" s="83" customFormat="1" ht="12.75">
      <c r="B32" s="235" t="s">
        <v>217</v>
      </c>
      <c r="C32" s="236" t="s">
        <v>121</v>
      </c>
      <c r="D32" s="237"/>
      <c r="E32" s="237"/>
      <c r="F32" s="238">
        <v>2904</v>
      </c>
      <c r="G32" s="44">
        <v>75</v>
      </c>
    </row>
    <row r="33" spans="2:7" s="83" customFormat="1" ht="12.75">
      <c r="B33" s="235" t="s">
        <v>218</v>
      </c>
      <c r="C33" s="236" t="s">
        <v>123</v>
      </c>
      <c r="D33" s="237"/>
      <c r="E33" s="237"/>
      <c r="F33" s="238">
        <v>720</v>
      </c>
      <c r="G33" s="44">
        <v>24</v>
      </c>
    </row>
    <row r="34" spans="2:7" s="83" customFormat="1" ht="12.75">
      <c r="B34" s="235" t="s">
        <v>124</v>
      </c>
      <c r="C34" s="236" t="s">
        <v>125</v>
      </c>
      <c r="D34" s="237"/>
      <c r="E34" s="237"/>
      <c r="F34" s="238">
        <f>SUM(F35:F40)</f>
        <v>3300</v>
      </c>
      <c r="G34" s="44">
        <f>SUM(G35:G40)</f>
        <v>1138</v>
      </c>
    </row>
    <row r="35" spans="2:7" ht="12.75">
      <c r="B35" s="231" t="s">
        <v>130</v>
      </c>
      <c r="C35" s="232" t="s">
        <v>131</v>
      </c>
      <c r="D35" s="233"/>
      <c r="E35" s="233"/>
      <c r="F35" s="234">
        <v>1500</v>
      </c>
      <c r="G35" s="43">
        <v>701</v>
      </c>
    </row>
    <row r="36" spans="2:7" ht="12.75" hidden="1">
      <c r="B36" s="231" t="s">
        <v>132</v>
      </c>
      <c r="C36" s="232" t="s">
        <v>133</v>
      </c>
      <c r="D36" s="233"/>
      <c r="E36" s="233"/>
      <c r="F36" s="234"/>
      <c r="G36" s="43">
        <v>6</v>
      </c>
    </row>
    <row r="37" spans="2:7" ht="12.75">
      <c r="B37" s="231" t="s">
        <v>134</v>
      </c>
      <c r="C37" s="232" t="s">
        <v>135</v>
      </c>
      <c r="D37" s="233"/>
      <c r="E37" s="233"/>
      <c r="F37" s="234">
        <v>1000</v>
      </c>
      <c r="G37" s="43">
        <v>68</v>
      </c>
    </row>
    <row r="38" spans="2:7" ht="12.75" hidden="1">
      <c r="B38" s="231" t="s">
        <v>138</v>
      </c>
      <c r="C38" s="232" t="s">
        <v>139</v>
      </c>
      <c r="D38" s="233"/>
      <c r="E38" s="233"/>
      <c r="F38" s="234"/>
      <c r="G38" s="43"/>
    </row>
    <row r="39" spans="2:7" ht="12.75">
      <c r="B39" s="231" t="s">
        <v>140</v>
      </c>
      <c r="C39" s="232" t="s">
        <v>141</v>
      </c>
      <c r="D39" s="233"/>
      <c r="E39" s="233"/>
      <c r="F39" s="234">
        <v>500</v>
      </c>
      <c r="G39" s="43">
        <v>263</v>
      </c>
    </row>
    <row r="40" spans="2:7" ht="15.75" customHeight="1" thickBot="1">
      <c r="B40" s="242" t="s">
        <v>146</v>
      </c>
      <c r="C40" s="243" t="s">
        <v>147</v>
      </c>
      <c r="D40" s="244"/>
      <c r="E40" s="244"/>
      <c r="F40" s="245">
        <v>300</v>
      </c>
      <c r="G40" s="86">
        <v>100</v>
      </c>
    </row>
    <row r="41" spans="2:7" ht="15.75" customHeight="1" thickBot="1">
      <c r="B41" s="235" t="s">
        <v>149</v>
      </c>
      <c r="C41" s="236" t="s">
        <v>150</v>
      </c>
      <c r="D41" s="266"/>
      <c r="E41" s="266"/>
      <c r="F41" s="267">
        <v>260</v>
      </c>
      <c r="G41" s="110"/>
    </row>
    <row r="42" spans="2:7" s="83" customFormat="1" ht="13.5" thickBot="1">
      <c r="B42" s="30"/>
      <c r="C42" s="31" t="s">
        <v>157</v>
      </c>
      <c r="D42" s="73"/>
      <c r="E42" s="73"/>
      <c r="F42" s="74">
        <f>F28+F31+F32+F33+F34+F41</f>
        <v>75006</v>
      </c>
      <c r="G42" s="87">
        <f>G28+G31+G32+G33+G34</f>
        <v>3945</v>
      </c>
    </row>
    <row r="43" ht="11.25" customHeight="1">
      <c r="B43" s="32"/>
    </row>
    <row r="44" ht="0.75" customHeight="1" hidden="1">
      <c r="B44" s="32"/>
    </row>
    <row r="45" spans="2:7" ht="15.75" customHeight="1" hidden="1">
      <c r="B45" s="299" t="s">
        <v>245</v>
      </c>
      <c r="C45" s="299"/>
      <c r="D45" s="299"/>
      <c r="E45" s="299"/>
      <c r="F45" s="299"/>
      <c r="G45" s="299"/>
    </row>
    <row r="46" ht="12.75" hidden="1">
      <c r="C46" s="75"/>
    </row>
    <row r="47" spans="2:7" ht="13.5" hidden="1" thickBot="1">
      <c r="B47" s="293" t="s">
        <v>96</v>
      </c>
      <c r="C47" s="295" t="s">
        <v>97</v>
      </c>
      <c r="D47" s="330" t="s">
        <v>162</v>
      </c>
      <c r="E47" s="331"/>
      <c r="F47" s="214" t="s">
        <v>4</v>
      </c>
      <c r="G47" s="78"/>
    </row>
    <row r="48" spans="2:7" ht="21" customHeight="1" hidden="1" thickBot="1">
      <c r="B48" s="294"/>
      <c r="C48" s="296"/>
      <c r="D48" s="211" t="s">
        <v>5</v>
      </c>
      <c r="E48" s="212" t="s">
        <v>163</v>
      </c>
      <c r="F48" s="213" t="s">
        <v>5</v>
      </c>
      <c r="G48" s="82" t="s">
        <v>163</v>
      </c>
    </row>
    <row r="49" spans="2:7" ht="14.25" customHeight="1" hidden="1">
      <c r="B49" s="12"/>
      <c r="C49" s="13"/>
      <c r="D49" s="14"/>
      <c r="E49" s="14"/>
      <c r="F49" s="15"/>
      <c r="G49" s="42">
        <f>SUM(G50:G51)</f>
        <v>2400</v>
      </c>
    </row>
    <row r="50" spans="2:7" ht="12.75" hidden="1">
      <c r="B50" s="20"/>
      <c r="C50" s="21"/>
      <c r="D50" s="22"/>
      <c r="E50" s="22"/>
      <c r="F50" s="23"/>
      <c r="G50" s="43"/>
    </row>
    <row r="51" spans="2:7" ht="12.75" hidden="1">
      <c r="B51" s="20"/>
      <c r="C51" s="21"/>
      <c r="D51" s="22"/>
      <c r="E51" s="22"/>
      <c r="F51" s="23"/>
      <c r="G51" s="43">
        <v>2400</v>
      </c>
    </row>
    <row r="52" spans="2:7" ht="12.75" customHeight="1" hidden="1">
      <c r="B52" s="16"/>
      <c r="C52" s="17"/>
      <c r="D52" s="18"/>
      <c r="E52" s="18"/>
      <c r="F52" s="19"/>
      <c r="G52" s="44">
        <v>308</v>
      </c>
    </row>
    <row r="53" spans="2:7" ht="12.75" hidden="1">
      <c r="B53" s="16"/>
      <c r="C53" s="17"/>
      <c r="D53" s="18"/>
      <c r="E53" s="18"/>
      <c r="F53" s="19"/>
      <c r="G53" s="44">
        <v>75</v>
      </c>
    </row>
    <row r="54" spans="2:7" ht="17.25" customHeight="1" hidden="1">
      <c r="B54" s="16" t="s">
        <v>218</v>
      </c>
      <c r="C54" s="17" t="s">
        <v>123</v>
      </c>
      <c r="D54" s="18"/>
      <c r="E54" s="18"/>
      <c r="F54" s="19"/>
      <c r="G54" s="44">
        <v>24</v>
      </c>
    </row>
    <row r="55" spans="2:7" ht="15.75" customHeight="1" hidden="1">
      <c r="B55" s="16" t="s">
        <v>124</v>
      </c>
      <c r="C55" s="17" t="s">
        <v>125</v>
      </c>
      <c r="D55" s="18">
        <f>+D56</f>
        <v>0</v>
      </c>
      <c r="E55" s="18"/>
      <c r="F55" s="19">
        <f>SUM(F56:F61)</f>
        <v>0</v>
      </c>
      <c r="G55" s="44">
        <f>SUM(G56:G61)</f>
        <v>1138</v>
      </c>
    </row>
    <row r="56" spans="2:7" ht="12.75" hidden="1">
      <c r="B56" s="20" t="s">
        <v>130</v>
      </c>
      <c r="C56" s="21" t="s">
        <v>131</v>
      </c>
      <c r="D56" s="22"/>
      <c r="E56" s="22"/>
      <c r="F56" s="23"/>
      <c r="G56" s="43">
        <v>701</v>
      </c>
    </row>
    <row r="57" spans="2:7" ht="12.75" hidden="1">
      <c r="B57" s="20" t="s">
        <v>132</v>
      </c>
      <c r="C57" s="21" t="s">
        <v>133</v>
      </c>
      <c r="D57" s="22"/>
      <c r="E57" s="22"/>
      <c r="F57" s="23"/>
      <c r="G57" s="43">
        <v>6</v>
      </c>
    </row>
    <row r="58" spans="2:7" ht="12.75" hidden="1">
      <c r="B58" s="20" t="s">
        <v>134</v>
      </c>
      <c r="C58" s="21" t="s">
        <v>135</v>
      </c>
      <c r="D58" s="22"/>
      <c r="E58" s="22"/>
      <c r="F58" s="23"/>
      <c r="G58" s="43">
        <v>68</v>
      </c>
    </row>
    <row r="59" spans="2:7" ht="12.75" hidden="1">
      <c r="B59" s="20" t="s">
        <v>138</v>
      </c>
      <c r="C59" s="21" t="s">
        <v>139</v>
      </c>
      <c r="D59" s="22"/>
      <c r="E59" s="22"/>
      <c r="F59" s="23"/>
      <c r="G59" s="43"/>
    </row>
    <row r="60" spans="2:7" ht="15.75" customHeight="1" hidden="1">
      <c r="B60" s="20" t="s">
        <v>140</v>
      </c>
      <c r="C60" s="21" t="s">
        <v>141</v>
      </c>
      <c r="D60" s="22"/>
      <c r="E60" s="22"/>
      <c r="F60" s="23"/>
      <c r="G60" s="43">
        <v>263</v>
      </c>
    </row>
    <row r="61" spans="1:7" ht="12.75" customHeight="1" hidden="1" thickBot="1">
      <c r="A61" s="79"/>
      <c r="B61" s="68" t="s">
        <v>146</v>
      </c>
      <c r="C61" s="69" t="s">
        <v>147</v>
      </c>
      <c r="D61" s="84"/>
      <c r="E61" s="84"/>
      <c r="F61" s="85"/>
      <c r="G61" s="86">
        <v>100</v>
      </c>
    </row>
    <row r="62" spans="1:7" ht="13.5" hidden="1" thickBot="1">
      <c r="A62" s="83"/>
      <c r="B62" s="30"/>
      <c r="C62" s="31" t="s">
        <v>157</v>
      </c>
      <c r="D62" s="73">
        <f>+D55</f>
        <v>0</v>
      </c>
      <c r="E62" s="73"/>
      <c r="F62" s="74">
        <f>F49+F52+F53+F54+F55</f>
        <v>0</v>
      </c>
      <c r="G62" s="87">
        <f>G49+G52+G53+G54+G55</f>
        <v>3945</v>
      </c>
    </row>
    <row r="63" spans="2:7" ht="12.75" hidden="1">
      <c r="B63" s="32"/>
      <c r="G63" s="43"/>
    </row>
    <row r="64" spans="1:7" ht="12.75" hidden="1">
      <c r="A64" s="83"/>
      <c r="B64" s="32"/>
      <c r="G64" s="43"/>
    </row>
    <row r="65" spans="1:7" ht="30" customHeight="1" thickBot="1">
      <c r="A65" s="319" t="s">
        <v>164</v>
      </c>
      <c r="B65" s="319"/>
      <c r="C65" s="319"/>
      <c r="D65" s="319"/>
      <c r="E65" s="319"/>
      <c r="F65" s="319"/>
      <c r="G65" s="43"/>
    </row>
    <row r="66" spans="1:7" ht="13.5" hidden="1" thickBot="1">
      <c r="A66" s="83"/>
      <c r="C66" s="88"/>
      <c r="G66" s="43"/>
    </row>
    <row r="67" spans="1:7" ht="12" customHeight="1">
      <c r="A67" s="83"/>
      <c r="B67" s="308" t="s">
        <v>96</v>
      </c>
      <c r="C67" s="321" t="s">
        <v>97</v>
      </c>
      <c r="D67" s="297" t="s">
        <v>162</v>
      </c>
      <c r="E67" s="292"/>
      <c r="F67" s="35" t="s">
        <v>4</v>
      </c>
      <c r="G67" s="43"/>
    </row>
    <row r="68" spans="1:7" ht="26.25" customHeight="1" thickBot="1">
      <c r="A68" s="83"/>
      <c r="B68" s="309"/>
      <c r="C68" s="322"/>
      <c r="D68" s="210" t="s">
        <v>5</v>
      </c>
      <c r="E68" s="116" t="s">
        <v>163</v>
      </c>
      <c r="F68" s="40" t="s">
        <v>5</v>
      </c>
      <c r="G68" s="44"/>
    </row>
    <row r="69" spans="1:7" ht="14.25" customHeight="1">
      <c r="A69" s="83"/>
      <c r="B69" s="227" t="s">
        <v>106</v>
      </c>
      <c r="C69" s="228" t="s">
        <v>107</v>
      </c>
      <c r="D69" s="230">
        <f>SUM(D70:D74)</f>
        <v>37492</v>
      </c>
      <c r="E69" s="229">
        <f>SUM(E70:E70)</f>
        <v>722</v>
      </c>
      <c r="F69" s="230"/>
      <c r="G69" s="44"/>
    </row>
    <row r="70" spans="1:10" ht="17.25" customHeight="1">
      <c r="A70" s="83"/>
      <c r="B70" s="231" t="s">
        <v>108</v>
      </c>
      <c r="C70" s="232" t="s">
        <v>109</v>
      </c>
      <c r="D70" s="234">
        <v>34612</v>
      </c>
      <c r="E70" s="233">
        <v>722</v>
      </c>
      <c r="F70" s="234"/>
      <c r="G70" s="44"/>
      <c r="J70" s="77"/>
    </row>
    <row r="71" spans="2:7" ht="15.75" customHeight="1">
      <c r="B71" s="231" t="s">
        <v>110</v>
      </c>
      <c r="C71" s="232" t="s">
        <v>111</v>
      </c>
      <c r="D71" s="234">
        <v>500</v>
      </c>
      <c r="E71" s="233"/>
      <c r="F71" s="234"/>
      <c r="G71" s="44"/>
    </row>
    <row r="72" spans="2:7" ht="14.25" customHeight="1">
      <c r="B72" s="231" t="s">
        <v>112</v>
      </c>
      <c r="C72" s="232" t="s">
        <v>113</v>
      </c>
      <c r="D72" s="234">
        <v>2280</v>
      </c>
      <c r="E72" s="233"/>
      <c r="F72" s="234"/>
      <c r="G72" s="43"/>
    </row>
    <row r="73" spans="2:7" ht="12.75" hidden="1">
      <c r="B73" s="231" t="s">
        <v>114</v>
      </c>
      <c r="C73" s="232" t="s">
        <v>115</v>
      </c>
      <c r="D73" s="233"/>
      <c r="E73" s="233"/>
      <c r="F73" s="234"/>
      <c r="G73" s="43"/>
    </row>
    <row r="74" spans="2:7" ht="12.75">
      <c r="B74" s="231" t="s">
        <v>116</v>
      </c>
      <c r="C74" s="232" t="s">
        <v>117</v>
      </c>
      <c r="D74" s="234">
        <v>100</v>
      </c>
      <c r="E74" s="233"/>
      <c r="F74" s="234"/>
      <c r="G74" s="43"/>
    </row>
    <row r="75" spans="2:7" ht="12.75">
      <c r="B75" s="235" t="s">
        <v>216</v>
      </c>
      <c r="C75" s="236" t="s">
        <v>119</v>
      </c>
      <c r="D75" s="238">
        <v>3500</v>
      </c>
      <c r="E75" s="237">
        <v>68</v>
      </c>
      <c r="F75" s="238"/>
      <c r="G75" s="43"/>
    </row>
    <row r="76" spans="2:7" ht="12.75">
      <c r="B76" s="235" t="s">
        <v>217</v>
      </c>
      <c r="C76" s="236" t="s">
        <v>121</v>
      </c>
      <c r="D76" s="238">
        <v>1620</v>
      </c>
      <c r="E76" s="237">
        <v>21</v>
      </c>
      <c r="F76" s="238"/>
      <c r="G76" s="43"/>
    </row>
    <row r="77" spans="2:7" ht="12.75">
      <c r="B77" s="235" t="s">
        <v>218</v>
      </c>
      <c r="C77" s="236" t="s">
        <v>123</v>
      </c>
      <c r="D77" s="238">
        <v>550</v>
      </c>
      <c r="E77" s="237"/>
      <c r="F77" s="238"/>
      <c r="G77" s="43"/>
    </row>
    <row r="78" spans="2:7" ht="15.75" customHeight="1">
      <c r="B78" s="235" t="s">
        <v>124</v>
      </c>
      <c r="C78" s="236" t="s">
        <v>125</v>
      </c>
      <c r="D78" s="238">
        <f>SUM(D79:D88)</f>
        <v>3600</v>
      </c>
      <c r="E78" s="237">
        <f>SUM(E79:E88)</f>
        <v>3274</v>
      </c>
      <c r="F78" s="238"/>
      <c r="G78" s="43"/>
    </row>
    <row r="79" spans="2:7" ht="15" customHeight="1" thickBot="1">
      <c r="B79" s="231" t="s">
        <v>130</v>
      </c>
      <c r="C79" s="232" t="s">
        <v>131</v>
      </c>
      <c r="D79" s="234">
        <v>1500</v>
      </c>
      <c r="E79" s="233">
        <v>250</v>
      </c>
      <c r="F79" s="234"/>
      <c r="G79" s="93"/>
    </row>
    <row r="80" spans="2:7" ht="14.25" customHeight="1" hidden="1">
      <c r="B80" s="231" t="s">
        <v>128</v>
      </c>
      <c r="C80" s="232" t="s">
        <v>129</v>
      </c>
      <c r="D80" s="234"/>
      <c r="E80" s="233"/>
      <c r="F80" s="234"/>
      <c r="G80" s="93"/>
    </row>
    <row r="81" spans="1:7" ht="0.75" customHeight="1" hidden="1" thickBot="1">
      <c r="A81" s="83"/>
      <c r="B81" s="231" t="s">
        <v>130</v>
      </c>
      <c r="C81" s="232" t="s">
        <v>131</v>
      </c>
      <c r="D81" s="234"/>
      <c r="E81" s="233"/>
      <c r="F81" s="234"/>
      <c r="G81" s="93"/>
    </row>
    <row r="82" spans="2:7" ht="17.25" customHeight="1" thickBot="1">
      <c r="B82" s="231" t="s">
        <v>134</v>
      </c>
      <c r="C82" s="232" t="s">
        <v>135</v>
      </c>
      <c r="D82" s="234">
        <v>1000</v>
      </c>
      <c r="E82" s="233"/>
      <c r="F82" s="234"/>
      <c r="G82" s="57"/>
    </row>
    <row r="83" spans="2:6" ht="13.5" customHeight="1">
      <c r="B83" s="231" t="s">
        <v>132</v>
      </c>
      <c r="C83" s="232" t="s">
        <v>133</v>
      </c>
      <c r="D83" s="234">
        <v>1000</v>
      </c>
      <c r="E83" s="233">
        <v>169</v>
      </c>
      <c r="F83" s="234"/>
    </row>
    <row r="84" spans="2:6" ht="12.75" customHeight="1">
      <c r="B84" s="231" t="s">
        <v>140</v>
      </c>
      <c r="C84" s="232" t="s">
        <v>141</v>
      </c>
      <c r="D84" s="234">
        <v>100</v>
      </c>
      <c r="E84" s="233">
        <v>2688</v>
      </c>
      <c r="F84" s="234"/>
    </row>
    <row r="85" spans="2:6" ht="0.75" customHeight="1" thickBot="1">
      <c r="B85" s="20" t="s">
        <v>136</v>
      </c>
      <c r="C85" s="21" t="s">
        <v>137</v>
      </c>
      <c r="D85" s="23"/>
      <c r="E85" s="22"/>
      <c r="F85" s="23"/>
    </row>
    <row r="86" spans="2:6" ht="15" customHeight="1" hidden="1" thickBot="1">
      <c r="B86" s="16" t="s">
        <v>234</v>
      </c>
      <c r="C86" s="17" t="s">
        <v>233</v>
      </c>
      <c r="D86" s="49"/>
      <c r="E86" s="92">
        <v>121</v>
      </c>
      <c r="F86" s="91"/>
    </row>
    <row r="87" spans="2:7" ht="13.5" customHeight="1" hidden="1" thickBot="1">
      <c r="B87" s="89" t="s">
        <v>144</v>
      </c>
      <c r="C87" s="90" t="s">
        <v>145</v>
      </c>
      <c r="D87" s="91"/>
      <c r="E87" s="92"/>
      <c r="F87" s="91"/>
      <c r="G87" s="75"/>
    </row>
    <row r="88" spans="2:6" ht="13.5" hidden="1" thickBot="1">
      <c r="B88" s="89" t="s">
        <v>146</v>
      </c>
      <c r="C88" s="90" t="s">
        <v>147</v>
      </c>
      <c r="D88" s="91"/>
      <c r="E88" s="92">
        <v>46</v>
      </c>
      <c r="F88" s="91"/>
    </row>
    <row r="89" spans="2:7" ht="15" customHeight="1" thickBot="1">
      <c r="B89" s="94"/>
      <c r="C89" s="54" t="s">
        <v>157</v>
      </c>
      <c r="D89" s="56">
        <f>D69+D75+D76+D77+D78</f>
        <v>46762</v>
      </c>
      <c r="E89" s="55">
        <f>E69+E75+E76+E78</f>
        <v>4085</v>
      </c>
      <c r="F89" s="56"/>
      <c r="G89" s="78"/>
    </row>
    <row r="90" ht="17.25" customHeight="1" hidden="1">
      <c r="G90" s="82" t="s">
        <v>163</v>
      </c>
    </row>
    <row r="91" ht="18" customHeight="1" hidden="1">
      <c r="G91" s="42"/>
    </row>
    <row r="92" ht="20.25" customHeight="1" hidden="1">
      <c r="G92" s="43"/>
    </row>
    <row r="93" ht="20.25" customHeight="1" hidden="1">
      <c r="G93" s="43"/>
    </row>
    <row r="94" spans="1:7" ht="49.5" customHeight="1">
      <c r="A94" s="319" t="s">
        <v>235</v>
      </c>
      <c r="B94" s="319"/>
      <c r="C94" s="319"/>
      <c r="D94" s="319"/>
      <c r="E94" s="319"/>
      <c r="F94" s="319"/>
      <c r="G94" s="43"/>
    </row>
    <row r="95" spans="3:7" ht="14.25" customHeight="1" thickBot="1">
      <c r="C95" s="88"/>
      <c r="G95" s="43"/>
    </row>
    <row r="96" spans="2:7" ht="12.75">
      <c r="B96" s="308" t="s">
        <v>96</v>
      </c>
      <c r="C96" s="321" t="s">
        <v>97</v>
      </c>
      <c r="D96" s="297" t="s">
        <v>162</v>
      </c>
      <c r="E96" s="292"/>
      <c r="F96" s="35" t="s">
        <v>4</v>
      </c>
      <c r="G96" s="43"/>
    </row>
    <row r="97" spans="1:11" s="83" customFormat="1" ht="26.25" thickBot="1">
      <c r="A97" s="3"/>
      <c r="B97" s="309"/>
      <c r="C97" s="322"/>
      <c r="D97" s="210" t="s">
        <v>5</v>
      </c>
      <c r="E97" s="116" t="s">
        <v>163</v>
      </c>
      <c r="F97" s="40" t="s">
        <v>5</v>
      </c>
      <c r="G97" s="43"/>
      <c r="H97" s="3"/>
      <c r="I97" s="3"/>
      <c r="J97" s="3"/>
      <c r="K97" s="3"/>
    </row>
    <row r="98" spans="1:11" s="83" customFormat="1" ht="12.75" hidden="1">
      <c r="A98" s="3"/>
      <c r="B98" s="147" t="s">
        <v>114</v>
      </c>
      <c r="C98" s="148" t="s">
        <v>165</v>
      </c>
      <c r="D98" s="149"/>
      <c r="E98" s="149"/>
      <c r="F98" s="150"/>
      <c r="G98" s="43"/>
      <c r="H98" s="3"/>
      <c r="I98" s="3"/>
      <c r="J98" s="3"/>
      <c r="K98" s="3"/>
    </row>
    <row r="99" spans="2:11" ht="12.75" hidden="1">
      <c r="B99" s="20" t="s">
        <v>116</v>
      </c>
      <c r="C99" s="21" t="s">
        <v>117</v>
      </c>
      <c r="D99" s="22"/>
      <c r="E99" s="22"/>
      <c r="F99" s="23"/>
      <c r="G99" s="44"/>
      <c r="K99" s="83"/>
    </row>
    <row r="100" spans="2:11" ht="12.75" hidden="1">
      <c r="B100" s="20" t="s">
        <v>112</v>
      </c>
      <c r="C100" s="21" t="s">
        <v>113</v>
      </c>
      <c r="D100" s="22"/>
      <c r="E100" s="22">
        <v>290</v>
      </c>
      <c r="F100" s="23"/>
      <c r="G100" s="44"/>
      <c r="K100" s="83"/>
    </row>
    <row r="101" spans="2:7" ht="0.75" customHeight="1">
      <c r="B101" s="20" t="s">
        <v>116</v>
      </c>
      <c r="C101" s="21" t="s">
        <v>117</v>
      </c>
      <c r="D101" s="22"/>
      <c r="E101" s="22">
        <v>16</v>
      </c>
      <c r="F101" s="23"/>
      <c r="G101" s="44"/>
    </row>
    <row r="102" spans="2:7" ht="19.5" customHeight="1">
      <c r="B102" s="235" t="s">
        <v>124</v>
      </c>
      <c r="C102" s="236" t="s">
        <v>125</v>
      </c>
      <c r="D102" s="237">
        <f>+D107+D115</f>
        <v>503</v>
      </c>
      <c r="E102" s="237">
        <v>2744</v>
      </c>
      <c r="F102" s="238"/>
      <c r="G102" s="44"/>
    </row>
    <row r="103" spans="2:10" ht="12.75" hidden="1">
      <c r="B103" s="231" t="s">
        <v>130</v>
      </c>
      <c r="C103" s="232" t="s">
        <v>131</v>
      </c>
      <c r="D103" s="237"/>
      <c r="E103" s="237">
        <v>457</v>
      </c>
      <c r="F103" s="238"/>
      <c r="G103" s="44"/>
      <c r="J103" s="83"/>
    </row>
    <row r="104" spans="2:10" ht="21" customHeight="1" hidden="1">
      <c r="B104" s="235" t="s">
        <v>124</v>
      </c>
      <c r="C104" s="236" t="s">
        <v>125</v>
      </c>
      <c r="D104" s="237"/>
      <c r="E104" s="237"/>
      <c r="F104" s="238"/>
      <c r="G104" s="43"/>
      <c r="J104" s="83"/>
    </row>
    <row r="105" spans="2:7" ht="12.75" customHeight="1" hidden="1">
      <c r="B105" s="231" t="s">
        <v>130</v>
      </c>
      <c r="C105" s="232" t="s">
        <v>131</v>
      </c>
      <c r="D105" s="237"/>
      <c r="E105" s="237">
        <v>53</v>
      </c>
      <c r="F105" s="238"/>
      <c r="G105" s="43"/>
    </row>
    <row r="106" spans="2:7" ht="12.75" hidden="1">
      <c r="B106" s="235" t="s">
        <v>124</v>
      </c>
      <c r="C106" s="236" t="s">
        <v>125</v>
      </c>
      <c r="D106" s="237">
        <f>SUM(D107:D115)</f>
        <v>503</v>
      </c>
      <c r="E106" s="237">
        <f>SUM(E107:E115)</f>
        <v>6038</v>
      </c>
      <c r="F106" s="238"/>
      <c r="G106" s="43"/>
    </row>
    <row r="107" spans="2:7" ht="14.25" customHeight="1">
      <c r="B107" s="231" t="s">
        <v>130</v>
      </c>
      <c r="C107" s="232" t="s">
        <v>131</v>
      </c>
      <c r="D107" s="233">
        <v>203</v>
      </c>
      <c r="E107" s="233"/>
      <c r="F107" s="234"/>
      <c r="G107" s="43"/>
    </row>
    <row r="108" spans="2:7" ht="16.5" customHeight="1" hidden="1" thickBot="1">
      <c r="B108" s="231" t="s">
        <v>159</v>
      </c>
      <c r="C108" s="232" t="s">
        <v>160</v>
      </c>
      <c r="D108" s="233"/>
      <c r="E108" s="233"/>
      <c r="F108" s="234"/>
      <c r="G108" s="43"/>
    </row>
    <row r="109" spans="2:7" ht="12.75" hidden="1">
      <c r="B109" s="231"/>
      <c r="C109" s="232"/>
      <c r="D109" s="233"/>
      <c r="E109" s="233"/>
      <c r="F109" s="234"/>
      <c r="G109" s="43"/>
    </row>
    <row r="110" spans="2:7" ht="12.75" hidden="1">
      <c r="B110" s="231" t="s">
        <v>130</v>
      </c>
      <c r="C110" s="232" t="s">
        <v>131</v>
      </c>
      <c r="D110" s="233"/>
      <c r="E110" s="233">
        <v>182</v>
      </c>
      <c r="F110" s="234"/>
      <c r="G110" s="43"/>
    </row>
    <row r="111" spans="2:7" ht="12.75" hidden="1">
      <c r="B111" s="231" t="s">
        <v>132</v>
      </c>
      <c r="C111" s="232" t="s">
        <v>133</v>
      </c>
      <c r="D111" s="233"/>
      <c r="E111" s="233">
        <v>822</v>
      </c>
      <c r="F111" s="234"/>
      <c r="G111" s="43"/>
    </row>
    <row r="112" spans="2:7" ht="13.5" hidden="1" thickBot="1">
      <c r="B112" s="231" t="s">
        <v>134</v>
      </c>
      <c r="C112" s="232" t="s">
        <v>135</v>
      </c>
      <c r="D112" s="233"/>
      <c r="E112" s="233">
        <v>866</v>
      </c>
      <c r="F112" s="234"/>
      <c r="G112" s="86"/>
    </row>
    <row r="113" spans="2:7" ht="13.5" hidden="1" thickBot="1">
      <c r="B113" s="231" t="s">
        <v>136</v>
      </c>
      <c r="C113" s="232" t="s">
        <v>137</v>
      </c>
      <c r="D113" s="233"/>
      <c r="E113" s="233"/>
      <c r="F113" s="234"/>
      <c r="G113" s="110"/>
    </row>
    <row r="114" spans="2:8" ht="13.5" hidden="1" thickBot="1">
      <c r="B114" s="231" t="s">
        <v>140</v>
      </c>
      <c r="C114" s="232" t="s">
        <v>141</v>
      </c>
      <c r="D114" s="233"/>
      <c r="E114" s="233">
        <v>184</v>
      </c>
      <c r="F114" s="234"/>
      <c r="G114" s="87"/>
      <c r="H114" s="83"/>
    </row>
    <row r="115" spans="1:6" ht="13.5" customHeight="1" thickBot="1">
      <c r="A115" s="83"/>
      <c r="B115" s="242" t="s">
        <v>146</v>
      </c>
      <c r="C115" s="243" t="s">
        <v>147</v>
      </c>
      <c r="D115" s="244">
        <v>300</v>
      </c>
      <c r="E115" s="244">
        <v>3984</v>
      </c>
      <c r="F115" s="245"/>
    </row>
    <row r="116" spans="2:6" ht="15" customHeight="1" thickBot="1">
      <c r="B116" s="30"/>
      <c r="C116" s="31" t="s">
        <v>157</v>
      </c>
      <c r="D116" s="73">
        <f>D106</f>
        <v>503</v>
      </c>
      <c r="E116" s="73" t="e">
        <f>#REF!+E102+E103+E104+E105+E106</f>
        <v>#REF!</v>
      </c>
      <c r="F116" s="74"/>
    </row>
    <row r="117" spans="3:7" ht="13.5" customHeight="1">
      <c r="C117" s="88"/>
      <c r="G117" s="75"/>
    </row>
    <row r="118" ht="12" customHeight="1">
      <c r="C118" s="88"/>
    </row>
    <row r="119" spans="2:7" ht="12.75" hidden="1">
      <c r="B119" s="75"/>
      <c r="C119" s="75"/>
      <c r="D119" s="75"/>
      <c r="E119" s="75"/>
      <c r="F119" s="75"/>
      <c r="G119" s="78"/>
    </row>
    <row r="120" spans="2:7" ht="30.75" customHeight="1" thickBot="1">
      <c r="B120" s="75"/>
      <c r="C120" s="75"/>
      <c r="D120" s="75"/>
      <c r="E120" s="75"/>
      <c r="F120" s="75"/>
      <c r="G120" s="82" t="s">
        <v>163</v>
      </c>
    </row>
    <row r="121" spans="2:7" ht="34.5" customHeight="1" thickBot="1">
      <c r="B121" s="320" t="s">
        <v>166</v>
      </c>
      <c r="C121" s="320"/>
      <c r="D121" s="320"/>
      <c r="E121" s="320"/>
      <c r="F121" s="320"/>
      <c r="G121" s="42"/>
    </row>
    <row r="122" spans="2:7" ht="12.75" hidden="1">
      <c r="B122" s="308" t="s">
        <v>96</v>
      </c>
      <c r="C122" s="321" t="s">
        <v>97</v>
      </c>
      <c r="D122" s="323" t="s">
        <v>162</v>
      </c>
      <c r="E122" s="312"/>
      <c r="F122" s="35" t="s">
        <v>4</v>
      </c>
      <c r="G122" s="43"/>
    </row>
    <row r="123" spans="2:7" ht="27.75" customHeight="1" thickBot="1">
      <c r="B123" s="315"/>
      <c r="C123" s="324"/>
      <c r="D123" s="210" t="s">
        <v>5</v>
      </c>
      <c r="E123" s="116" t="s">
        <v>163</v>
      </c>
      <c r="F123" s="40" t="s">
        <v>5</v>
      </c>
      <c r="G123" s="44"/>
    </row>
    <row r="124" spans="2:7" ht="12.75" hidden="1">
      <c r="B124" s="227" t="s">
        <v>9</v>
      </c>
      <c r="C124" s="228" t="s">
        <v>98</v>
      </c>
      <c r="D124" s="229">
        <f>SUM(D125:D125)</f>
        <v>0</v>
      </c>
      <c r="E124" s="260">
        <f>SUM(E125:E125)</f>
        <v>84723</v>
      </c>
      <c r="F124" s="230"/>
      <c r="G124" s="43"/>
    </row>
    <row r="125" spans="2:7" ht="12.75" hidden="1">
      <c r="B125" s="231" t="s">
        <v>99</v>
      </c>
      <c r="C125" s="232" t="s">
        <v>100</v>
      </c>
      <c r="D125" s="233"/>
      <c r="E125" s="233">
        <v>84723</v>
      </c>
      <c r="F125" s="234"/>
      <c r="G125" s="43"/>
    </row>
    <row r="126" spans="2:10" ht="18" customHeight="1" thickBot="1">
      <c r="B126" s="235" t="s">
        <v>106</v>
      </c>
      <c r="C126" s="236" t="s">
        <v>107</v>
      </c>
      <c r="D126" s="237">
        <f>SUM(D127:D129)</f>
        <v>11168</v>
      </c>
      <c r="E126" s="237">
        <f>SUM(E127:E128)</f>
        <v>8782</v>
      </c>
      <c r="F126" s="238"/>
      <c r="G126" s="103"/>
      <c r="J126" s="77"/>
    </row>
    <row r="127" spans="2:7" ht="0.75" customHeight="1" thickBot="1">
      <c r="B127" s="231" t="s">
        <v>108</v>
      </c>
      <c r="C127" s="232" t="s">
        <v>109</v>
      </c>
      <c r="D127" s="233"/>
      <c r="E127" s="233">
        <v>4664</v>
      </c>
      <c r="F127" s="234"/>
      <c r="G127" s="57"/>
    </row>
    <row r="128" spans="2:6" ht="12" customHeight="1">
      <c r="B128" s="231" t="s">
        <v>110</v>
      </c>
      <c r="C128" s="232" t="s">
        <v>111</v>
      </c>
      <c r="D128" s="233">
        <v>11168</v>
      </c>
      <c r="E128" s="233">
        <v>4118</v>
      </c>
      <c r="F128" s="234"/>
    </row>
    <row r="129" spans="2:6" ht="15.75" customHeight="1" hidden="1">
      <c r="B129" s="231" t="s">
        <v>116</v>
      </c>
      <c r="C129" s="232" t="s">
        <v>117</v>
      </c>
      <c r="D129" s="233"/>
      <c r="E129" s="233"/>
      <c r="F129" s="234"/>
    </row>
    <row r="130" spans="2:6" ht="13.5" customHeight="1">
      <c r="B130" s="235" t="s">
        <v>216</v>
      </c>
      <c r="C130" s="236" t="s">
        <v>119</v>
      </c>
      <c r="D130" s="238">
        <v>1238</v>
      </c>
      <c r="E130" s="237"/>
      <c r="F130" s="238"/>
    </row>
    <row r="131" spans="2:6" ht="13.5" customHeight="1">
      <c r="B131" s="235" t="s">
        <v>217</v>
      </c>
      <c r="C131" s="236" t="s">
        <v>121</v>
      </c>
      <c r="D131" s="238">
        <v>530</v>
      </c>
      <c r="E131" s="237"/>
      <c r="F131" s="238"/>
    </row>
    <row r="132" spans="2:6" ht="14.25" customHeight="1" hidden="1">
      <c r="B132" s="235" t="s">
        <v>218</v>
      </c>
      <c r="C132" s="236" t="s">
        <v>123</v>
      </c>
      <c r="D132" s="238"/>
      <c r="E132" s="237"/>
      <c r="F132" s="238"/>
    </row>
    <row r="133" spans="2:6" ht="13.5" customHeight="1">
      <c r="B133" s="235" t="s">
        <v>218</v>
      </c>
      <c r="C133" s="236" t="s">
        <v>123</v>
      </c>
      <c r="D133" s="238">
        <v>240</v>
      </c>
      <c r="E133" s="237"/>
      <c r="F133" s="238"/>
    </row>
    <row r="134" spans="2:6" ht="12.75" customHeight="1">
      <c r="B134" s="235" t="s">
        <v>124</v>
      </c>
      <c r="C134" s="236" t="s">
        <v>125</v>
      </c>
      <c r="D134" s="238">
        <f>+D135+D136+D137+D138+D139+D140+D141+D142</f>
        <v>8853</v>
      </c>
      <c r="E134" s="237"/>
      <c r="F134" s="238"/>
    </row>
    <row r="135" spans="2:7" ht="13.5" customHeight="1" hidden="1">
      <c r="B135" s="231" t="s">
        <v>126</v>
      </c>
      <c r="C135" s="232" t="s">
        <v>127</v>
      </c>
      <c r="D135" s="234"/>
      <c r="E135" s="237"/>
      <c r="F135" s="238"/>
      <c r="G135" s="75"/>
    </row>
    <row r="136" spans="2:6" ht="13.5" customHeight="1" hidden="1">
      <c r="B136" s="231" t="s">
        <v>128</v>
      </c>
      <c r="C136" s="232" t="s">
        <v>129</v>
      </c>
      <c r="D136" s="234"/>
      <c r="E136" s="237"/>
      <c r="F136" s="238"/>
    </row>
    <row r="137" spans="2:6" ht="14.25" customHeight="1">
      <c r="B137" s="231" t="s">
        <v>130</v>
      </c>
      <c r="C137" s="232" t="s">
        <v>131</v>
      </c>
      <c r="D137" s="234">
        <v>900</v>
      </c>
      <c r="E137" s="233"/>
      <c r="F137" s="234"/>
    </row>
    <row r="138" spans="1:7" ht="17.25" customHeight="1">
      <c r="A138" s="75"/>
      <c r="B138" s="231" t="s">
        <v>132</v>
      </c>
      <c r="C138" s="232" t="s">
        <v>133</v>
      </c>
      <c r="D138" s="234">
        <v>4000</v>
      </c>
      <c r="E138" s="233"/>
      <c r="F138" s="234"/>
      <c r="G138" s="3"/>
    </row>
    <row r="139" spans="1:7" ht="14.25" customHeight="1">
      <c r="A139" s="75"/>
      <c r="B139" s="231" t="s">
        <v>134</v>
      </c>
      <c r="C139" s="232" t="s">
        <v>135</v>
      </c>
      <c r="D139" s="234">
        <v>3803</v>
      </c>
      <c r="E139" s="233"/>
      <c r="F139" s="234"/>
      <c r="G139" s="3"/>
    </row>
    <row r="140" spans="2:7" ht="15" customHeight="1" thickBot="1">
      <c r="B140" s="231" t="s">
        <v>140</v>
      </c>
      <c r="C140" s="232" t="s">
        <v>141</v>
      </c>
      <c r="D140" s="234">
        <v>150</v>
      </c>
      <c r="E140" s="233"/>
      <c r="F140" s="234"/>
      <c r="G140" s="3"/>
    </row>
    <row r="141" spans="1:11" s="203" customFormat="1" ht="11.25" customHeight="1" hidden="1" thickBot="1">
      <c r="A141" s="3"/>
      <c r="B141" s="89" t="s">
        <v>144</v>
      </c>
      <c r="C141" s="90" t="s">
        <v>145</v>
      </c>
      <c r="D141" s="91"/>
      <c r="E141" s="92"/>
      <c r="F141" s="91"/>
      <c r="G141" s="3"/>
      <c r="H141" s="3"/>
      <c r="I141" s="3"/>
      <c r="J141" s="3"/>
      <c r="K141" s="3"/>
    </row>
    <row r="142" spans="2:7" ht="13.5" hidden="1" thickBot="1">
      <c r="B142" s="89" t="s">
        <v>146</v>
      </c>
      <c r="C142" s="90" t="s">
        <v>147</v>
      </c>
      <c r="D142" s="91"/>
      <c r="E142" s="92"/>
      <c r="F142" s="91"/>
      <c r="G142" s="3"/>
    </row>
    <row r="143" spans="2:11" ht="13.5" thickBot="1">
      <c r="B143" s="94"/>
      <c r="C143" s="54" t="s">
        <v>157</v>
      </c>
      <c r="D143" s="55">
        <f>+D126+D130+D131+D133+D134</f>
        <v>22029</v>
      </c>
      <c r="E143" s="55">
        <f>E118+E126+E127+E128+E130+E131</f>
        <v>17564</v>
      </c>
      <c r="F143" s="56"/>
      <c r="G143" s="3"/>
      <c r="K143" s="203"/>
    </row>
    <row r="144" spans="2:7" ht="12" customHeight="1">
      <c r="B144" s="200"/>
      <c r="C144" s="201"/>
      <c r="D144" s="202"/>
      <c r="E144" s="202"/>
      <c r="F144" s="202"/>
      <c r="G144" s="3"/>
    </row>
    <row r="145" spans="2:7" ht="0.75" customHeight="1" hidden="1">
      <c r="B145" s="75"/>
      <c r="C145" s="75"/>
      <c r="D145" s="75"/>
      <c r="E145" s="75"/>
      <c r="F145" s="75"/>
      <c r="G145" s="3"/>
    </row>
    <row r="146" spans="2:7" ht="12" customHeight="1" hidden="1">
      <c r="B146" s="75"/>
      <c r="C146" s="75"/>
      <c r="D146" s="75"/>
      <c r="E146" s="75"/>
      <c r="F146" s="75"/>
      <c r="G146" s="3"/>
    </row>
    <row r="147" spans="2:10" ht="12.75" hidden="1">
      <c r="B147" s="308" t="s">
        <v>96</v>
      </c>
      <c r="C147" s="321" t="s">
        <v>97</v>
      </c>
      <c r="D147" s="297" t="s">
        <v>162</v>
      </c>
      <c r="E147" s="292"/>
      <c r="F147" s="35" t="s">
        <v>4</v>
      </c>
      <c r="G147" s="171"/>
      <c r="J147" s="203"/>
    </row>
    <row r="148" spans="2:7" ht="26.25" hidden="1" thickBot="1">
      <c r="B148" s="309"/>
      <c r="C148" s="322"/>
      <c r="D148" s="210" t="s">
        <v>5</v>
      </c>
      <c r="E148" s="116" t="s">
        <v>163</v>
      </c>
      <c r="F148" s="40" t="s">
        <v>5</v>
      </c>
      <c r="G148" s="171"/>
    </row>
    <row r="149" spans="2:7" ht="12.75" hidden="1">
      <c r="B149" s="118" t="s">
        <v>124</v>
      </c>
      <c r="C149" s="119" t="s">
        <v>125</v>
      </c>
      <c r="D149" s="120"/>
      <c r="E149" s="120">
        <f>SUM(E150:E158)</f>
        <v>5172</v>
      </c>
      <c r="F149" s="122">
        <f>SUM(F150:F158)</f>
        <v>0</v>
      </c>
      <c r="G149" s="171"/>
    </row>
    <row r="150" spans="2:7" ht="12.75" hidden="1">
      <c r="B150" s="20" t="s">
        <v>126</v>
      </c>
      <c r="C150" s="21" t="s">
        <v>127</v>
      </c>
      <c r="D150" s="22"/>
      <c r="E150" s="22"/>
      <c r="F150" s="23"/>
      <c r="G150" s="171"/>
    </row>
    <row r="151" spans="2:7" ht="12.75" hidden="1">
      <c r="B151" s="20" t="s">
        <v>159</v>
      </c>
      <c r="C151" s="21" t="s">
        <v>160</v>
      </c>
      <c r="D151" s="22"/>
      <c r="E151" s="22"/>
      <c r="F151" s="23"/>
      <c r="G151" s="171"/>
    </row>
    <row r="152" spans="2:7" ht="12.75" hidden="1">
      <c r="B152" s="20"/>
      <c r="C152" s="21"/>
      <c r="D152" s="22"/>
      <c r="E152" s="22"/>
      <c r="F152" s="23"/>
      <c r="G152" s="171"/>
    </row>
    <row r="153" spans="1:9" ht="2.25" customHeight="1" hidden="1">
      <c r="A153" s="203"/>
      <c r="B153" s="20" t="s">
        <v>130</v>
      </c>
      <c r="C153" s="21" t="s">
        <v>131</v>
      </c>
      <c r="D153" s="22"/>
      <c r="E153" s="22">
        <v>182</v>
      </c>
      <c r="F153" s="23"/>
      <c r="G153" s="204"/>
      <c r="H153" s="203"/>
      <c r="I153" s="203"/>
    </row>
    <row r="154" spans="1:7" ht="19.5" customHeight="1" hidden="1">
      <c r="A154" s="75" t="s">
        <v>236</v>
      </c>
      <c r="B154" s="89" t="s">
        <v>132</v>
      </c>
      <c r="C154" s="90" t="s">
        <v>133</v>
      </c>
      <c r="D154" s="92"/>
      <c r="E154" s="92">
        <v>822</v>
      </c>
      <c r="F154" s="91"/>
      <c r="G154" s="171"/>
    </row>
    <row r="155" spans="1:8" ht="12.75" hidden="1">
      <c r="A155" s="115"/>
      <c r="B155" s="95"/>
      <c r="C155" s="96"/>
      <c r="D155" s="97"/>
      <c r="E155" s="97"/>
      <c r="F155" s="97"/>
      <c r="G155" s="226"/>
      <c r="H155" s="96"/>
    </row>
    <row r="156" spans="1:8" ht="0.75" customHeight="1">
      <c r="A156" s="96"/>
      <c r="B156" s="95"/>
      <c r="C156" s="96"/>
      <c r="D156" s="97"/>
      <c r="E156" s="97"/>
      <c r="F156" s="97"/>
      <c r="G156" s="96"/>
      <c r="H156" s="96"/>
    </row>
    <row r="157" spans="2:7" ht="12.75" hidden="1">
      <c r="B157" s="147" t="s">
        <v>140</v>
      </c>
      <c r="C157" s="148" t="s">
        <v>141</v>
      </c>
      <c r="D157" s="149"/>
      <c r="E157" s="149">
        <v>184</v>
      </c>
      <c r="F157" s="150"/>
      <c r="G157" s="225"/>
    </row>
    <row r="158" spans="2:7" ht="13.5" hidden="1" thickBot="1">
      <c r="B158" s="68" t="s">
        <v>146</v>
      </c>
      <c r="C158" s="69" t="s">
        <v>147</v>
      </c>
      <c r="D158" s="84"/>
      <c r="E158" s="84">
        <v>3984</v>
      </c>
      <c r="F158" s="85"/>
      <c r="G158" s="98"/>
    </row>
    <row r="159" spans="2:7" ht="13.5" hidden="1" thickBot="1">
      <c r="B159" s="30"/>
      <c r="C159" s="31" t="s">
        <v>157</v>
      </c>
      <c r="D159" s="73"/>
      <c r="E159" s="73">
        <f>E149</f>
        <v>5172</v>
      </c>
      <c r="F159" s="74">
        <f>F149</f>
        <v>0</v>
      </c>
      <c r="G159" s="100"/>
    </row>
    <row r="160" spans="2:7" ht="12.75" hidden="1">
      <c r="B160" s="200"/>
      <c r="C160" s="201"/>
      <c r="D160" s="202"/>
      <c r="E160" s="202"/>
      <c r="F160" s="202"/>
      <c r="G160" s="98"/>
    </row>
    <row r="161" spans="2:7" ht="12.75" hidden="1">
      <c r="B161" s="75"/>
      <c r="C161" s="75"/>
      <c r="D161" s="75"/>
      <c r="E161" s="75"/>
      <c r="F161" s="75"/>
      <c r="G161" s="98"/>
    </row>
    <row r="162" spans="2:7" ht="13.5" thickBot="1">
      <c r="B162" s="320" t="s">
        <v>246</v>
      </c>
      <c r="C162" s="320"/>
      <c r="D162" s="320"/>
      <c r="E162" s="320"/>
      <c r="F162" s="320"/>
      <c r="G162" s="44"/>
    </row>
    <row r="163" spans="2:7" ht="12" customHeight="1">
      <c r="B163" s="308" t="s">
        <v>96</v>
      </c>
      <c r="C163" s="321" t="s">
        <v>97</v>
      </c>
      <c r="D163" s="297" t="s">
        <v>162</v>
      </c>
      <c r="E163" s="292"/>
      <c r="F163" s="35" t="s">
        <v>4</v>
      </c>
      <c r="G163" s="43"/>
    </row>
    <row r="164" spans="2:7" ht="26.25" thickBot="1">
      <c r="B164" s="309"/>
      <c r="C164" s="322"/>
      <c r="D164" s="210" t="s">
        <v>5</v>
      </c>
      <c r="E164" s="116" t="s">
        <v>163</v>
      </c>
      <c r="F164" s="40" t="s">
        <v>5</v>
      </c>
      <c r="G164" s="43"/>
    </row>
    <row r="165" spans="2:7" ht="14.25" customHeight="1">
      <c r="B165" s="268" t="s">
        <v>124</v>
      </c>
      <c r="C165" s="269" t="s">
        <v>125</v>
      </c>
      <c r="D165" s="270">
        <f>+D173</f>
        <v>2625</v>
      </c>
      <c r="E165" s="270">
        <f>SUM(E166:E174)</f>
        <v>6038</v>
      </c>
      <c r="F165" s="271">
        <f>SUM(F166:F174)</f>
        <v>0</v>
      </c>
      <c r="G165" s="43"/>
    </row>
    <row r="166" spans="2:7" ht="0.75" customHeight="1">
      <c r="B166" s="231" t="s">
        <v>126</v>
      </c>
      <c r="C166" s="232" t="s">
        <v>127</v>
      </c>
      <c r="D166" s="233"/>
      <c r="E166" s="233"/>
      <c r="F166" s="234"/>
      <c r="G166" s="43"/>
    </row>
    <row r="167" spans="2:7" ht="12.75" hidden="1">
      <c r="B167" s="231" t="s">
        <v>159</v>
      </c>
      <c r="C167" s="232" t="s">
        <v>160</v>
      </c>
      <c r="D167" s="233"/>
      <c r="E167" s="233"/>
      <c r="F167" s="234"/>
      <c r="G167" s="43"/>
    </row>
    <row r="168" spans="2:7" ht="12.75" hidden="1">
      <c r="B168" s="231"/>
      <c r="C168" s="232"/>
      <c r="D168" s="233"/>
      <c r="E168" s="233"/>
      <c r="F168" s="234"/>
      <c r="G168" s="43"/>
    </row>
    <row r="169" spans="2:7" ht="17.25" customHeight="1" hidden="1">
      <c r="B169" s="231" t="s">
        <v>130</v>
      </c>
      <c r="C169" s="232" t="s">
        <v>131</v>
      </c>
      <c r="D169" s="233"/>
      <c r="E169" s="233">
        <v>182</v>
      </c>
      <c r="F169" s="234"/>
      <c r="G169" s="43"/>
    </row>
    <row r="170" spans="2:7" ht="12.75" customHeight="1" hidden="1">
      <c r="B170" s="231" t="s">
        <v>132</v>
      </c>
      <c r="C170" s="232" t="s">
        <v>133</v>
      </c>
      <c r="D170" s="233"/>
      <c r="E170" s="233">
        <v>822</v>
      </c>
      <c r="F170" s="234"/>
      <c r="G170" s="43"/>
    </row>
    <row r="171" spans="2:7" ht="12.75" hidden="1">
      <c r="B171" s="231" t="s">
        <v>134</v>
      </c>
      <c r="C171" s="232" t="s">
        <v>135</v>
      </c>
      <c r="D171" s="233"/>
      <c r="E171" s="233">
        <v>866</v>
      </c>
      <c r="F171" s="234"/>
      <c r="G171" s="43"/>
    </row>
    <row r="172" spans="2:7" ht="12.75" hidden="1">
      <c r="B172" s="231" t="s">
        <v>136</v>
      </c>
      <c r="C172" s="232" t="s">
        <v>137</v>
      </c>
      <c r="D172" s="233"/>
      <c r="E172" s="233"/>
      <c r="F172" s="234"/>
      <c r="G172" s="43"/>
    </row>
    <row r="173" spans="2:7" ht="12.75">
      <c r="B173" s="231" t="s">
        <v>134</v>
      </c>
      <c r="C173" s="232" t="s">
        <v>135</v>
      </c>
      <c r="D173" s="233">
        <v>2625</v>
      </c>
      <c r="E173" s="233">
        <v>184</v>
      </c>
      <c r="F173" s="234"/>
      <c r="G173" s="43"/>
    </row>
    <row r="174" spans="1:7" ht="0.75" customHeight="1" thickBot="1">
      <c r="A174" s="75"/>
      <c r="B174" s="20" t="s">
        <v>136</v>
      </c>
      <c r="C174" s="21" t="s">
        <v>137</v>
      </c>
      <c r="D174" s="84"/>
      <c r="E174" s="84">
        <v>3984</v>
      </c>
      <c r="F174" s="85"/>
      <c r="G174" s="43"/>
    </row>
    <row r="175" spans="2:7" ht="13.5" thickBot="1">
      <c r="B175" s="30"/>
      <c r="C175" s="31" t="s">
        <v>157</v>
      </c>
      <c r="D175" s="73">
        <f>+D165</f>
        <v>2625</v>
      </c>
      <c r="E175" s="73">
        <f>E165</f>
        <v>6038</v>
      </c>
      <c r="F175" s="74">
        <f>F165</f>
        <v>0</v>
      </c>
      <c r="G175" s="43"/>
    </row>
    <row r="176" spans="1:11" s="83" customFormat="1" ht="4.5" customHeight="1">
      <c r="A176" s="3"/>
      <c r="B176" s="95"/>
      <c r="C176" s="96"/>
      <c r="D176" s="97"/>
      <c r="E176" s="97"/>
      <c r="F176" s="97"/>
      <c r="G176" s="43"/>
      <c r="H176" s="3"/>
      <c r="I176" s="3"/>
      <c r="J176" s="3"/>
      <c r="K176" s="3"/>
    </row>
    <row r="177" spans="2:7" ht="12.75" hidden="1">
      <c r="B177" s="95"/>
      <c r="C177" s="96"/>
      <c r="D177" s="97"/>
      <c r="E177" s="97"/>
      <c r="F177" s="97"/>
      <c r="G177" s="43"/>
    </row>
    <row r="178" spans="2:11" ht="12.75" hidden="1">
      <c r="B178" s="95"/>
      <c r="C178" s="96"/>
      <c r="D178" s="97"/>
      <c r="E178" s="97"/>
      <c r="F178" s="97"/>
      <c r="G178" s="75"/>
      <c r="K178" s="83"/>
    </row>
    <row r="179" spans="2:6" ht="1.5" customHeight="1" hidden="1">
      <c r="B179" s="95"/>
      <c r="C179" s="96"/>
      <c r="D179" s="97"/>
      <c r="E179" s="97"/>
      <c r="F179" s="97"/>
    </row>
    <row r="180" spans="2:7" ht="12.75" hidden="1">
      <c r="B180" s="95"/>
      <c r="C180" s="96"/>
      <c r="D180" s="97"/>
      <c r="E180" s="97"/>
      <c r="F180" s="97"/>
      <c r="G180" s="78"/>
    </row>
    <row r="181" spans="2:7" ht="0.75" customHeight="1" thickBot="1">
      <c r="B181" s="75"/>
      <c r="C181" s="75"/>
      <c r="D181" s="75"/>
      <c r="E181" s="75"/>
      <c r="F181" s="75"/>
      <c r="G181" s="82" t="s">
        <v>163</v>
      </c>
    </row>
    <row r="182" spans="2:10" ht="15.75" customHeight="1" thickBot="1">
      <c r="B182" s="320" t="s">
        <v>247</v>
      </c>
      <c r="C182" s="320"/>
      <c r="D182" s="320"/>
      <c r="E182" s="320"/>
      <c r="F182" s="320"/>
      <c r="G182" s="42"/>
      <c r="J182" s="83"/>
    </row>
    <row r="183" spans="2:7" ht="12.75">
      <c r="B183" s="293" t="s">
        <v>96</v>
      </c>
      <c r="C183" s="295" t="s">
        <v>97</v>
      </c>
      <c r="D183" s="297" t="s">
        <v>162</v>
      </c>
      <c r="E183" s="292"/>
      <c r="F183" s="35" t="s">
        <v>4</v>
      </c>
      <c r="G183" s="43"/>
    </row>
    <row r="184" spans="2:7" ht="44.25" customHeight="1" thickBot="1">
      <c r="B184" s="294"/>
      <c r="C184" s="296"/>
      <c r="D184" s="210" t="s">
        <v>5</v>
      </c>
      <c r="E184" s="116" t="s">
        <v>163</v>
      </c>
      <c r="F184" s="40" t="s">
        <v>5</v>
      </c>
      <c r="G184" s="43"/>
    </row>
    <row r="185" spans="2:7" ht="13.5" customHeight="1">
      <c r="B185" s="227" t="s">
        <v>9</v>
      </c>
      <c r="C185" s="228" t="s">
        <v>98</v>
      </c>
      <c r="D185" s="229">
        <f>D186</f>
        <v>263687</v>
      </c>
      <c r="E185" s="229">
        <f>E186</f>
        <v>93963</v>
      </c>
      <c r="F185" s="230">
        <f>F186</f>
        <v>0</v>
      </c>
      <c r="G185" s="44"/>
    </row>
    <row r="186" spans="2:9" ht="12.75" customHeight="1">
      <c r="B186" s="231" t="s">
        <v>99</v>
      </c>
      <c r="C186" s="232" t="s">
        <v>100</v>
      </c>
      <c r="D186" s="233">
        <v>263687</v>
      </c>
      <c r="E186" s="237">
        <v>93963</v>
      </c>
      <c r="F186" s="234"/>
      <c r="G186" s="43"/>
      <c r="H186" s="83"/>
      <c r="I186" s="83"/>
    </row>
    <row r="187" spans="2:7" ht="12.75" hidden="1">
      <c r="B187" s="231" t="s">
        <v>11</v>
      </c>
      <c r="C187" s="232" t="s">
        <v>167</v>
      </c>
      <c r="D187" s="233"/>
      <c r="E187" s="233">
        <v>6703</v>
      </c>
      <c r="F187" s="234"/>
      <c r="G187" s="43"/>
    </row>
    <row r="188" spans="2:7" ht="15.75" customHeight="1">
      <c r="B188" s="235" t="s">
        <v>106</v>
      </c>
      <c r="C188" s="236" t="s">
        <v>107</v>
      </c>
      <c r="D188" s="237">
        <f>SUM(D189:D192)</f>
        <v>31350</v>
      </c>
      <c r="E188" s="237">
        <f>SUM(E189:E192)</f>
        <v>3133</v>
      </c>
      <c r="F188" s="237">
        <f>SUM(F189:F192)</f>
        <v>0</v>
      </c>
      <c r="G188" s="18">
        <f>SUM(G189:G192)</f>
        <v>0</v>
      </c>
    </row>
    <row r="189" spans="2:10" ht="13.5" customHeight="1">
      <c r="B189" s="231" t="s">
        <v>110</v>
      </c>
      <c r="C189" s="232" t="s">
        <v>111</v>
      </c>
      <c r="D189" s="233">
        <v>2000</v>
      </c>
      <c r="E189" s="233"/>
      <c r="F189" s="234"/>
      <c r="G189" s="43"/>
      <c r="J189" s="77"/>
    </row>
    <row r="190" spans="2:7" ht="13.5" customHeight="1">
      <c r="B190" s="231" t="s">
        <v>112</v>
      </c>
      <c r="C190" s="232" t="s">
        <v>168</v>
      </c>
      <c r="D190" s="233">
        <v>17150</v>
      </c>
      <c r="E190" s="233">
        <v>2815</v>
      </c>
      <c r="F190" s="234"/>
      <c r="G190" s="44"/>
    </row>
    <row r="191" spans="2:7" ht="12.75">
      <c r="B191" s="231" t="s">
        <v>114</v>
      </c>
      <c r="C191" s="232" t="s">
        <v>115</v>
      </c>
      <c r="D191" s="233">
        <v>11200</v>
      </c>
      <c r="E191" s="233"/>
      <c r="F191" s="234"/>
      <c r="G191" s="44"/>
    </row>
    <row r="192" spans="2:7" ht="12.75" customHeight="1">
      <c r="B192" s="231" t="s">
        <v>116</v>
      </c>
      <c r="C192" s="232" t="s">
        <v>117</v>
      </c>
      <c r="D192" s="233">
        <v>1000</v>
      </c>
      <c r="E192" s="233">
        <v>318</v>
      </c>
      <c r="F192" s="234"/>
      <c r="G192" s="44"/>
    </row>
    <row r="193" spans="2:7" ht="12.75">
      <c r="B193" s="235" t="s">
        <v>216</v>
      </c>
      <c r="C193" s="236" t="s">
        <v>119</v>
      </c>
      <c r="D193" s="237">
        <v>29760</v>
      </c>
      <c r="E193" s="237">
        <v>31394</v>
      </c>
      <c r="F193" s="238"/>
      <c r="G193" s="44"/>
    </row>
    <row r="194" spans="2:7" ht="12.75">
      <c r="B194" s="235" t="s">
        <v>217</v>
      </c>
      <c r="C194" s="236" t="s">
        <v>121</v>
      </c>
      <c r="D194" s="237">
        <v>12525</v>
      </c>
      <c r="E194" s="237">
        <v>4790</v>
      </c>
      <c r="F194" s="238"/>
      <c r="G194" s="44"/>
    </row>
    <row r="195" spans="2:7" ht="12.75">
      <c r="B195" s="235" t="s">
        <v>220</v>
      </c>
      <c r="C195" s="236" t="s">
        <v>214</v>
      </c>
      <c r="D195" s="237">
        <v>7080</v>
      </c>
      <c r="E195" s="237"/>
      <c r="F195" s="238"/>
      <c r="G195" s="44">
        <f>SUM(G196:G202)</f>
        <v>36859</v>
      </c>
    </row>
    <row r="196" spans="2:7" ht="12.75">
      <c r="B196" s="235" t="s">
        <v>218</v>
      </c>
      <c r="C196" s="236" t="s">
        <v>123</v>
      </c>
      <c r="D196" s="237">
        <v>5050</v>
      </c>
      <c r="E196" s="237">
        <v>1046</v>
      </c>
      <c r="F196" s="238"/>
      <c r="G196" s="43">
        <v>21004</v>
      </c>
    </row>
    <row r="197" spans="2:7" ht="12.75">
      <c r="B197" s="235" t="s">
        <v>124</v>
      </c>
      <c r="C197" s="236" t="s">
        <v>125</v>
      </c>
      <c r="D197" s="237">
        <f>+D198+D200+D203+D204</f>
        <v>13023</v>
      </c>
      <c r="E197" s="237"/>
      <c r="F197" s="238">
        <f>SUM(F198:F208)</f>
        <v>106000</v>
      </c>
      <c r="G197" s="43"/>
    </row>
    <row r="198" spans="2:7" ht="12.75" customHeight="1">
      <c r="B198" s="231" t="s">
        <v>126</v>
      </c>
      <c r="C198" s="232" t="s">
        <v>127</v>
      </c>
      <c r="D198" s="233">
        <v>5780</v>
      </c>
      <c r="E198" s="233"/>
      <c r="F198" s="234">
        <v>48000</v>
      </c>
      <c r="G198" s="43">
        <v>3726</v>
      </c>
    </row>
    <row r="199" spans="2:7" ht="12.75" hidden="1">
      <c r="B199" s="231" t="s">
        <v>128</v>
      </c>
      <c r="C199" s="232" t="s">
        <v>129</v>
      </c>
      <c r="D199" s="233"/>
      <c r="E199" s="233"/>
      <c r="F199" s="234"/>
      <c r="G199" s="43">
        <v>8850</v>
      </c>
    </row>
    <row r="200" spans="2:7" ht="15.75" customHeight="1">
      <c r="B200" s="231" t="s">
        <v>170</v>
      </c>
      <c r="C200" s="232" t="s">
        <v>171</v>
      </c>
      <c r="D200" s="233">
        <v>6558</v>
      </c>
      <c r="E200" s="233"/>
      <c r="F200" s="234"/>
      <c r="G200" s="43">
        <v>3000</v>
      </c>
    </row>
    <row r="201" spans="2:7" ht="13.5" customHeight="1">
      <c r="B201" s="231" t="s">
        <v>130</v>
      </c>
      <c r="C201" s="232" t="s">
        <v>131</v>
      </c>
      <c r="D201" s="233"/>
      <c r="E201" s="233"/>
      <c r="F201" s="234">
        <v>8000</v>
      </c>
      <c r="G201" s="43"/>
    </row>
    <row r="202" spans="2:7" ht="15" customHeight="1" hidden="1">
      <c r="B202" s="231" t="s">
        <v>132</v>
      </c>
      <c r="C202" s="232" t="s">
        <v>133</v>
      </c>
      <c r="D202" s="233"/>
      <c r="E202" s="233"/>
      <c r="F202" s="234"/>
      <c r="G202" s="43">
        <v>279</v>
      </c>
    </row>
    <row r="203" spans="2:7" ht="12.75">
      <c r="B203" s="231" t="s">
        <v>132</v>
      </c>
      <c r="C203" s="232" t="s">
        <v>133</v>
      </c>
      <c r="D203" s="233">
        <v>482</v>
      </c>
      <c r="E203" s="233"/>
      <c r="F203" s="234">
        <v>35000</v>
      </c>
      <c r="G203" s="93"/>
    </row>
    <row r="204" spans="2:7" ht="15" customHeight="1">
      <c r="B204" s="231" t="s">
        <v>134</v>
      </c>
      <c r="C204" s="232" t="s">
        <v>135</v>
      </c>
      <c r="D204" s="233">
        <v>203</v>
      </c>
      <c r="E204" s="233"/>
      <c r="F204" s="234">
        <v>12500</v>
      </c>
      <c r="G204" s="93">
        <v>15940</v>
      </c>
    </row>
    <row r="205" spans="2:7" ht="12.75">
      <c r="B205" s="231" t="s">
        <v>136</v>
      </c>
      <c r="C205" s="232" t="s">
        <v>137</v>
      </c>
      <c r="D205" s="233"/>
      <c r="E205" s="233"/>
      <c r="F205" s="234">
        <v>2000</v>
      </c>
      <c r="G205" s="103"/>
    </row>
    <row r="206" spans="2:7" ht="12.75" customHeight="1">
      <c r="B206" s="231" t="s">
        <v>140</v>
      </c>
      <c r="C206" s="232" t="s">
        <v>141</v>
      </c>
      <c r="D206" s="233"/>
      <c r="E206" s="233"/>
      <c r="F206" s="234">
        <v>500</v>
      </c>
      <c r="G206" s="75"/>
    </row>
    <row r="207" spans="2:6" ht="13.5" hidden="1" thickBot="1">
      <c r="B207" s="231" t="s">
        <v>142</v>
      </c>
      <c r="C207" s="232" t="s">
        <v>143</v>
      </c>
      <c r="D207" s="233"/>
      <c r="E207" s="233"/>
      <c r="F207" s="234"/>
    </row>
    <row r="208" spans="2:7" ht="15.75" customHeight="1" hidden="1">
      <c r="B208" s="272"/>
      <c r="C208" s="232"/>
      <c r="D208" s="233"/>
      <c r="E208" s="233"/>
      <c r="F208" s="234"/>
      <c r="G208" s="78"/>
    </row>
    <row r="209" spans="2:7" ht="14.25" customHeight="1" thickBot="1">
      <c r="B209" s="273" t="s">
        <v>234</v>
      </c>
      <c r="C209" s="274" t="s">
        <v>238</v>
      </c>
      <c r="D209" s="275">
        <v>5005</v>
      </c>
      <c r="E209" s="252"/>
      <c r="F209" s="276"/>
      <c r="G209" s="82" t="s">
        <v>163</v>
      </c>
    </row>
    <row r="210" spans="2:7" ht="13.5" thickBot="1">
      <c r="B210" s="94"/>
      <c r="C210" s="54" t="s">
        <v>157</v>
      </c>
      <c r="D210" s="55">
        <f>D185+D188+D193+D194+D195+D196+D197+D209</f>
        <v>367480</v>
      </c>
      <c r="E210" s="55">
        <f>E185+E188+E193+E194+E196</f>
        <v>134326</v>
      </c>
      <c r="F210" s="56">
        <f>F197+F209+F1390+F193+F194+F195+F196+F185+F188</f>
        <v>106000</v>
      </c>
      <c r="G210" s="42"/>
    </row>
    <row r="211" spans="3:7" ht="12.75">
      <c r="C211" s="88"/>
      <c r="G211" s="43"/>
    </row>
    <row r="212" ht="12.75">
      <c r="G212" s="43"/>
    </row>
    <row r="213" spans="1:7" ht="21.75" customHeight="1">
      <c r="A213" s="319" t="s">
        <v>169</v>
      </c>
      <c r="B213" s="319"/>
      <c r="C213" s="319"/>
      <c r="D213" s="319"/>
      <c r="E213" s="319"/>
      <c r="F213" s="319"/>
      <c r="G213" s="44"/>
    </row>
    <row r="214" spans="3:7" ht="21.75" customHeight="1" thickBot="1">
      <c r="C214" s="75"/>
      <c r="G214" s="44"/>
    </row>
    <row r="215" spans="2:7" ht="21.75" customHeight="1">
      <c r="B215" s="308" t="s">
        <v>96</v>
      </c>
      <c r="C215" s="321" t="s">
        <v>97</v>
      </c>
      <c r="D215" s="323" t="s">
        <v>162</v>
      </c>
      <c r="E215" s="312"/>
      <c r="F215" s="35" t="s">
        <v>4</v>
      </c>
      <c r="G215" s="44"/>
    </row>
    <row r="216" spans="2:7" ht="26.25" thickBot="1">
      <c r="B216" s="309"/>
      <c r="C216" s="322"/>
      <c r="D216" s="210" t="s">
        <v>5</v>
      </c>
      <c r="E216" s="116" t="s">
        <v>163</v>
      </c>
      <c r="F216" s="40" t="s">
        <v>5</v>
      </c>
      <c r="G216" s="43"/>
    </row>
    <row r="217" spans="2:7" ht="12.75">
      <c r="B217" s="12" t="s">
        <v>9</v>
      </c>
      <c r="C217" s="13" t="s">
        <v>98</v>
      </c>
      <c r="D217" s="14">
        <f>+D218+D220</f>
        <v>627900</v>
      </c>
      <c r="E217" s="14">
        <f>SUM(E218:E219)</f>
        <v>296506</v>
      </c>
      <c r="F217" s="15"/>
      <c r="G217" s="43"/>
    </row>
    <row r="218" spans="2:7" ht="12.75">
      <c r="B218" s="20" t="s">
        <v>99</v>
      </c>
      <c r="C218" s="21" t="s">
        <v>100</v>
      </c>
      <c r="D218" s="22">
        <v>575400</v>
      </c>
      <c r="E218" s="22">
        <v>276695</v>
      </c>
      <c r="F218" s="23"/>
      <c r="G218" s="43"/>
    </row>
    <row r="219" spans="2:7" ht="15" customHeight="1" hidden="1">
      <c r="B219" s="20" t="s">
        <v>11</v>
      </c>
      <c r="C219" s="21" t="s">
        <v>167</v>
      </c>
      <c r="D219" s="22"/>
      <c r="E219" s="22">
        <v>19811</v>
      </c>
      <c r="F219" s="23"/>
      <c r="G219" s="43"/>
    </row>
    <row r="220" spans="2:7" ht="13.5" customHeight="1">
      <c r="B220" s="20" t="s">
        <v>11</v>
      </c>
      <c r="C220" s="21" t="s">
        <v>167</v>
      </c>
      <c r="D220" s="22">
        <v>52500</v>
      </c>
      <c r="E220" s="18">
        <f>SUM(E223:E226)</f>
        <v>3414</v>
      </c>
      <c r="F220" s="19"/>
      <c r="G220" s="44"/>
    </row>
    <row r="221" spans="2:7" ht="15.75" customHeight="1">
      <c r="B221" s="16" t="s">
        <v>106</v>
      </c>
      <c r="C221" s="17" t="s">
        <v>107</v>
      </c>
      <c r="D221" s="18">
        <f>+D222+D224+D225+D226</f>
        <v>41600</v>
      </c>
      <c r="E221" s="18"/>
      <c r="F221" s="19"/>
      <c r="G221" s="44"/>
    </row>
    <row r="222" spans="2:7" ht="12.75">
      <c r="B222" s="20" t="s">
        <v>110</v>
      </c>
      <c r="C222" s="21" t="s">
        <v>111</v>
      </c>
      <c r="D222" s="104">
        <v>14000</v>
      </c>
      <c r="E222" s="18"/>
      <c r="F222" s="19"/>
      <c r="G222" s="44"/>
    </row>
    <row r="223" spans="2:7" ht="12.75" hidden="1">
      <c r="B223" s="20" t="s">
        <v>110</v>
      </c>
      <c r="C223" s="21" t="s">
        <v>111</v>
      </c>
      <c r="D223" s="22"/>
      <c r="E223" s="22"/>
      <c r="F223" s="23"/>
      <c r="G223" s="44"/>
    </row>
    <row r="224" spans="2:7" ht="12.75">
      <c r="B224" s="20" t="s">
        <v>112</v>
      </c>
      <c r="C224" s="21" t="s">
        <v>113</v>
      </c>
      <c r="D224" s="22">
        <v>17700</v>
      </c>
      <c r="E224" s="22"/>
      <c r="F224" s="23"/>
      <c r="G224" s="44"/>
    </row>
    <row r="225" spans="2:7" ht="12.75">
      <c r="B225" s="20" t="s">
        <v>114</v>
      </c>
      <c r="C225" s="21" t="s">
        <v>115</v>
      </c>
      <c r="D225" s="22">
        <v>8500</v>
      </c>
      <c r="E225" s="22">
        <v>2066</v>
      </c>
      <c r="F225" s="23"/>
      <c r="G225" s="44"/>
    </row>
    <row r="226" spans="2:7" ht="12.75">
      <c r="B226" s="20" t="s">
        <v>116</v>
      </c>
      <c r="C226" s="21" t="s">
        <v>117</v>
      </c>
      <c r="D226" s="22">
        <v>1400</v>
      </c>
      <c r="E226" s="22">
        <v>1348</v>
      </c>
      <c r="F226" s="23"/>
      <c r="G226" s="43"/>
    </row>
    <row r="227" spans="2:7" ht="11.25" customHeight="1">
      <c r="B227" s="16" t="s">
        <v>216</v>
      </c>
      <c r="C227" s="17" t="s">
        <v>119</v>
      </c>
      <c r="D227" s="18">
        <v>77600</v>
      </c>
      <c r="E227" s="18">
        <v>92771</v>
      </c>
      <c r="F227" s="19"/>
      <c r="G227" s="43"/>
    </row>
    <row r="228" spans="2:7" ht="12.75">
      <c r="B228" s="16" t="s">
        <v>220</v>
      </c>
      <c r="C228" s="17" t="s">
        <v>214</v>
      </c>
      <c r="D228" s="18">
        <v>24840</v>
      </c>
      <c r="E228" s="18"/>
      <c r="F228" s="19"/>
      <c r="G228" s="43"/>
    </row>
    <row r="229" spans="2:7" ht="12.75">
      <c r="B229" s="16" t="s">
        <v>217</v>
      </c>
      <c r="C229" s="17" t="s">
        <v>121</v>
      </c>
      <c r="D229" s="18">
        <v>31690</v>
      </c>
      <c r="E229" s="18">
        <v>13850</v>
      </c>
      <c r="F229" s="19"/>
      <c r="G229" s="43"/>
    </row>
    <row r="230" spans="2:7" ht="12.75">
      <c r="B230" s="16" t="s">
        <v>218</v>
      </c>
      <c r="C230" s="17" t="s">
        <v>123</v>
      </c>
      <c r="D230" s="18">
        <v>10120</v>
      </c>
      <c r="E230" s="18">
        <v>2191</v>
      </c>
      <c r="F230" s="19"/>
      <c r="G230" s="43"/>
    </row>
    <row r="231" spans="2:7" ht="12.75">
      <c r="B231" s="16" t="s">
        <v>124</v>
      </c>
      <c r="C231" s="17" t="s">
        <v>125</v>
      </c>
      <c r="D231" s="18">
        <f>+D232+D233+D234+D235+D236+D237+D238+D239+D241+D242+D244</f>
        <v>192624</v>
      </c>
      <c r="E231" s="18">
        <f>SUM(E232:E244)</f>
        <v>93649</v>
      </c>
      <c r="F231" s="18">
        <f>SUM(F232:F244)</f>
        <v>8260</v>
      </c>
      <c r="G231" s="43"/>
    </row>
    <row r="232" spans="2:7" ht="13.5" customHeight="1">
      <c r="B232" s="105" t="s">
        <v>126</v>
      </c>
      <c r="C232" s="106" t="s">
        <v>127</v>
      </c>
      <c r="D232" s="107">
        <v>48200</v>
      </c>
      <c r="E232" s="18"/>
      <c r="F232" s="19"/>
      <c r="G232" s="43"/>
    </row>
    <row r="233" spans="2:7" ht="13.5" customHeight="1">
      <c r="B233" s="231" t="s">
        <v>159</v>
      </c>
      <c r="C233" s="232" t="s">
        <v>160</v>
      </c>
      <c r="D233" s="107">
        <v>2000</v>
      </c>
      <c r="E233" s="18"/>
      <c r="F233" s="19"/>
      <c r="G233" s="43"/>
    </row>
    <row r="234" spans="2:7" ht="11.25" customHeight="1">
      <c r="B234" s="20" t="s">
        <v>128</v>
      </c>
      <c r="C234" s="21" t="s">
        <v>129</v>
      </c>
      <c r="D234" s="22">
        <v>22600</v>
      </c>
      <c r="E234" s="22">
        <v>8336</v>
      </c>
      <c r="F234" s="23"/>
      <c r="G234" s="43"/>
    </row>
    <row r="235" spans="2:7" ht="12.75">
      <c r="B235" s="20" t="s">
        <v>170</v>
      </c>
      <c r="C235" s="21" t="s">
        <v>171</v>
      </c>
      <c r="D235" s="22">
        <v>3000</v>
      </c>
      <c r="E235" s="22">
        <v>1662</v>
      </c>
      <c r="F235" s="23"/>
      <c r="G235" s="43"/>
    </row>
    <row r="236" spans="2:7" ht="12.75">
      <c r="B236" s="20" t="s">
        <v>130</v>
      </c>
      <c r="C236" s="21" t="s">
        <v>131</v>
      </c>
      <c r="D236" s="22">
        <v>23500</v>
      </c>
      <c r="E236" s="22">
        <v>13899</v>
      </c>
      <c r="F236" s="23"/>
      <c r="G236" s="43"/>
    </row>
    <row r="237" spans="2:7" ht="12.75">
      <c r="B237" s="20" t="s">
        <v>132</v>
      </c>
      <c r="C237" s="21" t="s">
        <v>133</v>
      </c>
      <c r="D237" s="22">
        <v>38300</v>
      </c>
      <c r="E237" s="22">
        <v>22284</v>
      </c>
      <c r="F237" s="23"/>
      <c r="G237" s="43"/>
    </row>
    <row r="238" spans="2:7" ht="12.75">
      <c r="B238" s="20" t="s">
        <v>134</v>
      </c>
      <c r="C238" s="21" t="s">
        <v>135</v>
      </c>
      <c r="D238" s="22">
        <v>34983</v>
      </c>
      <c r="E238" s="22">
        <v>21547</v>
      </c>
      <c r="F238" s="23">
        <v>8260</v>
      </c>
      <c r="G238" s="45"/>
    </row>
    <row r="239" spans="2:7" ht="12.75">
      <c r="B239" s="20" t="s">
        <v>136</v>
      </c>
      <c r="C239" s="21" t="s">
        <v>137</v>
      </c>
      <c r="D239" s="22">
        <v>12241</v>
      </c>
      <c r="E239" s="22">
        <v>22300</v>
      </c>
      <c r="F239" s="23"/>
      <c r="G239" s="53"/>
    </row>
    <row r="240" spans="2:7" ht="12.75" hidden="1">
      <c r="B240" s="20" t="s">
        <v>138</v>
      </c>
      <c r="C240" s="21" t="s">
        <v>139</v>
      </c>
      <c r="D240" s="22"/>
      <c r="E240" s="22"/>
      <c r="F240" s="23"/>
      <c r="G240" s="53"/>
    </row>
    <row r="241" spans="2:7" ht="12.75">
      <c r="B241" s="20" t="s">
        <v>140</v>
      </c>
      <c r="C241" s="21" t="s">
        <v>141</v>
      </c>
      <c r="D241" s="22">
        <v>6300</v>
      </c>
      <c r="E241" s="22">
        <v>2617</v>
      </c>
      <c r="F241" s="23"/>
      <c r="G241" s="53"/>
    </row>
    <row r="242" spans="2:7" ht="12.75">
      <c r="B242" s="20" t="s">
        <v>142</v>
      </c>
      <c r="C242" s="21" t="s">
        <v>143</v>
      </c>
      <c r="D242" s="22">
        <v>900</v>
      </c>
      <c r="E242" s="22"/>
      <c r="F242" s="23"/>
      <c r="G242" s="53"/>
    </row>
    <row r="243" spans="2:7" ht="0.75" customHeight="1" thickBot="1">
      <c r="B243" s="20" t="s">
        <v>144</v>
      </c>
      <c r="C243" s="21" t="s">
        <v>145</v>
      </c>
      <c r="D243" s="22"/>
      <c r="E243" s="22"/>
      <c r="F243" s="23"/>
      <c r="G243" s="53"/>
    </row>
    <row r="244" spans="2:7" ht="13.5" thickBot="1">
      <c r="B244" s="20" t="s">
        <v>146</v>
      </c>
      <c r="C244" s="21" t="s">
        <v>147</v>
      </c>
      <c r="D244" s="22">
        <v>600</v>
      </c>
      <c r="E244" s="22">
        <v>1004</v>
      </c>
      <c r="F244" s="23"/>
      <c r="G244" s="57"/>
    </row>
    <row r="245" spans="2:6" ht="12.75">
      <c r="B245" s="46" t="s">
        <v>60</v>
      </c>
      <c r="C245" s="47" t="s">
        <v>172</v>
      </c>
      <c r="D245" s="48">
        <v>16517</v>
      </c>
      <c r="E245" s="48">
        <v>8201</v>
      </c>
      <c r="F245" s="49"/>
    </row>
    <row r="246" spans="2:6" ht="12" customHeight="1">
      <c r="B246" s="16" t="s">
        <v>153</v>
      </c>
      <c r="C246" s="17" t="s">
        <v>154</v>
      </c>
      <c r="D246" s="18">
        <v>25000</v>
      </c>
      <c r="E246" s="18"/>
      <c r="F246" s="19"/>
    </row>
    <row r="247" spans="2:6" ht="13.5" hidden="1" thickBot="1">
      <c r="B247" s="26" t="s">
        <v>226</v>
      </c>
      <c r="C247" s="27" t="s">
        <v>225</v>
      </c>
      <c r="D247" s="18"/>
      <c r="E247" s="18"/>
      <c r="F247" s="19"/>
    </row>
    <row r="248" spans="2:6" ht="12" customHeight="1">
      <c r="B248" s="16" t="s">
        <v>240</v>
      </c>
      <c r="C248" s="17" t="s">
        <v>241</v>
      </c>
      <c r="D248" s="18">
        <v>8000</v>
      </c>
      <c r="E248" s="18"/>
      <c r="F248" s="19"/>
    </row>
    <row r="249" spans="2:6" ht="12" customHeight="1">
      <c r="B249" s="50" t="s">
        <v>268</v>
      </c>
      <c r="C249" s="51" t="s">
        <v>269</v>
      </c>
      <c r="D249" s="18">
        <v>630</v>
      </c>
      <c r="E249" s="18"/>
      <c r="F249" s="19"/>
    </row>
    <row r="250" spans="2:6" ht="13.5" customHeight="1" hidden="1" thickBot="1">
      <c r="B250" s="132" t="s">
        <v>188</v>
      </c>
      <c r="C250" s="133" t="s">
        <v>189</v>
      </c>
      <c r="D250" s="18"/>
      <c r="E250" s="18"/>
      <c r="F250" s="19"/>
    </row>
    <row r="251" spans="2:6" ht="13.5" thickBot="1">
      <c r="B251" s="46" t="s">
        <v>234</v>
      </c>
      <c r="C251" s="47" t="s">
        <v>238</v>
      </c>
      <c r="D251" s="48">
        <v>15130</v>
      </c>
      <c r="E251" s="48"/>
      <c r="F251" s="49"/>
    </row>
    <row r="252" spans="2:6" ht="13.5" thickBot="1">
      <c r="B252" s="94"/>
      <c r="C252" s="54" t="s">
        <v>157</v>
      </c>
      <c r="D252" s="55">
        <f>+D217+D221+D227+D228+D229+D230+D231+D245+D246+D248+D249+D251</f>
        <v>1071651</v>
      </c>
      <c r="E252" s="55">
        <f>E217+E220+E227+E229+E230+E231+E245</f>
        <v>510582</v>
      </c>
      <c r="F252" s="56">
        <f>+F231</f>
        <v>8260</v>
      </c>
    </row>
    <row r="255" spans="2:7" ht="12.75">
      <c r="B255" s="319" t="s">
        <v>174</v>
      </c>
      <c r="C255" s="319"/>
      <c r="D255" s="319"/>
      <c r="E255" s="319"/>
      <c r="F255" s="319"/>
      <c r="G255" s="319"/>
    </row>
    <row r="256" spans="2:6" ht="13.5" thickBot="1">
      <c r="B256" s="320"/>
      <c r="C256" s="320"/>
      <c r="D256" s="320"/>
      <c r="E256" s="320"/>
      <c r="F256" s="320"/>
    </row>
    <row r="257" spans="2:7" ht="12.75">
      <c r="B257" s="308" t="s">
        <v>96</v>
      </c>
      <c r="C257" s="310" t="s">
        <v>97</v>
      </c>
      <c r="D257" s="312" t="s">
        <v>162</v>
      </c>
      <c r="E257" s="312"/>
      <c r="F257" s="35" t="s">
        <v>4</v>
      </c>
      <c r="G257" s="78"/>
    </row>
    <row r="258" spans="2:7" ht="26.25" thickBot="1">
      <c r="B258" s="315"/>
      <c r="C258" s="316"/>
      <c r="D258" s="59" t="s">
        <v>5</v>
      </c>
      <c r="E258" s="80" t="s">
        <v>163</v>
      </c>
      <c r="F258" s="81" t="s">
        <v>5</v>
      </c>
      <c r="G258" s="82" t="s">
        <v>163</v>
      </c>
    </row>
    <row r="259" spans="2:7" ht="12.75">
      <c r="B259" s="227" t="s">
        <v>9</v>
      </c>
      <c r="C259" s="228" t="s">
        <v>98</v>
      </c>
      <c r="D259" s="229">
        <f>SUM(D260:D261)</f>
        <v>345</v>
      </c>
      <c r="E259" s="229">
        <f>SUM(E260:E261)</f>
        <v>0</v>
      </c>
      <c r="F259" s="230"/>
      <c r="G259" s="42"/>
    </row>
    <row r="260" spans="2:7" ht="12.75">
      <c r="B260" s="231" t="s">
        <v>99</v>
      </c>
      <c r="C260" s="232" t="s">
        <v>100</v>
      </c>
      <c r="D260" s="233">
        <v>345</v>
      </c>
      <c r="E260" s="233">
        <v>0</v>
      </c>
      <c r="F260" s="234"/>
      <c r="G260" s="43"/>
    </row>
    <row r="261" spans="2:7" ht="0.75" customHeight="1">
      <c r="B261" s="231" t="s">
        <v>11</v>
      </c>
      <c r="C261" s="232" t="s">
        <v>167</v>
      </c>
      <c r="D261" s="233">
        <v>0</v>
      </c>
      <c r="E261" s="233">
        <v>0</v>
      </c>
      <c r="F261" s="234">
        <v>0</v>
      </c>
      <c r="G261" s="43"/>
    </row>
    <row r="262" spans="2:7" ht="12.75">
      <c r="B262" s="235" t="s">
        <v>106</v>
      </c>
      <c r="C262" s="236" t="s">
        <v>107</v>
      </c>
      <c r="D262" s="237">
        <f>SUM(D263:D266)</f>
        <v>0</v>
      </c>
      <c r="E262" s="237">
        <f>SUM(E263:E266)</f>
        <v>0</v>
      </c>
      <c r="F262" s="238"/>
      <c r="G262" s="44"/>
    </row>
    <row r="263" spans="2:7" ht="0.75" customHeight="1">
      <c r="B263" s="231" t="s">
        <v>110</v>
      </c>
      <c r="C263" s="232" t="s">
        <v>175</v>
      </c>
      <c r="D263" s="233">
        <v>0</v>
      </c>
      <c r="E263" s="233">
        <v>0</v>
      </c>
      <c r="F263" s="234"/>
      <c r="G263" s="43"/>
    </row>
    <row r="264" spans="2:7" ht="0.75" customHeight="1">
      <c r="B264" s="231" t="s">
        <v>112</v>
      </c>
      <c r="C264" s="232" t="s">
        <v>113</v>
      </c>
      <c r="D264" s="233"/>
      <c r="E264" s="233">
        <v>0</v>
      </c>
      <c r="F264" s="234"/>
      <c r="G264" s="43"/>
    </row>
    <row r="265" spans="2:7" ht="12.75" hidden="1">
      <c r="B265" s="231" t="s">
        <v>114</v>
      </c>
      <c r="C265" s="232" t="s">
        <v>115</v>
      </c>
      <c r="D265" s="233"/>
      <c r="E265" s="233"/>
      <c r="F265" s="234"/>
      <c r="G265" s="43"/>
    </row>
    <row r="266" spans="2:7" ht="12.75" hidden="1">
      <c r="B266" s="231" t="s">
        <v>116</v>
      </c>
      <c r="C266" s="232" t="s">
        <v>117</v>
      </c>
      <c r="D266" s="233"/>
      <c r="E266" s="233">
        <v>0</v>
      </c>
      <c r="F266" s="234"/>
      <c r="G266" s="43"/>
    </row>
    <row r="267" spans="2:7" ht="12.75">
      <c r="B267" s="235" t="s">
        <v>216</v>
      </c>
      <c r="C267" s="236" t="s">
        <v>119</v>
      </c>
      <c r="D267" s="237">
        <v>40</v>
      </c>
      <c r="E267" s="237">
        <v>0</v>
      </c>
      <c r="F267" s="238"/>
      <c r="G267" s="44"/>
    </row>
    <row r="268" spans="2:7" ht="12.75">
      <c r="B268" s="235" t="s">
        <v>217</v>
      </c>
      <c r="C268" s="236" t="s">
        <v>121</v>
      </c>
      <c r="D268" s="237">
        <v>17</v>
      </c>
      <c r="E268" s="237">
        <v>0</v>
      </c>
      <c r="F268" s="238"/>
      <c r="G268" s="44"/>
    </row>
    <row r="269" spans="2:7" ht="12.75">
      <c r="B269" s="235" t="s">
        <v>218</v>
      </c>
      <c r="C269" s="236" t="s">
        <v>123</v>
      </c>
      <c r="D269" s="237">
        <v>10</v>
      </c>
      <c r="E269" s="237">
        <v>0</v>
      </c>
      <c r="F269" s="238"/>
      <c r="G269" s="44"/>
    </row>
    <row r="270" spans="2:7" ht="12.75">
      <c r="B270" s="235" t="s">
        <v>124</v>
      </c>
      <c r="C270" s="236" t="s">
        <v>125</v>
      </c>
      <c r="D270" s="237">
        <f>+D273</f>
        <v>335</v>
      </c>
      <c r="E270" s="237"/>
      <c r="F270" s="238"/>
      <c r="G270" s="44">
        <f>SUM(G272:G277)</f>
        <v>2608</v>
      </c>
    </row>
    <row r="271" spans="2:7" ht="0.75" customHeight="1">
      <c r="B271" s="239" t="s">
        <v>128</v>
      </c>
      <c r="C271" s="240" t="s">
        <v>173</v>
      </c>
      <c r="D271" s="237"/>
      <c r="E271" s="237"/>
      <c r="F271" s="241"/>
      <c r="G271" s="44"/>
    </row>
    <row r="272" spans="2:7" ht="12.75" hidden="1">
      <c r="B272" s="231" t="s">
        <v>130</v>
      </c>
      <c r="C272" s="232" t="s">
        <v>131</v>
      </c>
      <c r="D272" s="233"/>
      <c r="E272" s="233"/>
      <c r="F272" s="234"/>
      <c r="G272" s="43">
        <v>148</v>
      </c>
    </row>
    <row r="273" spans="2:7" ht="14.25" customHeight="1" thickBot="1">
      <c r="B273" s="231" t="s">
        <v>132</v>
      </c>
      <c r="C273" s="232" t="s">
        <v>133</v>
      </c>
      <c r="D273" s="233">
        <v>335</v>
      </c>
      <c r="E273" s="233"/>
      <c r="F273" s="234"/>
      <c r="G273" s="43">
        <v>696</v>
      </c>
    </row>
    <row r="274" spans="2:7" ht="13.5" hidden="1" thickBot="1">
      <c r="B274" s="242" t="s">
        <v>134</v>
      </c>
      <c r="C274" s="243" t="s">
        <v>135</v>
      </c>
      <c r="D274" s="244"/>
      <c r="E274" s="244"/>
      <c r="F274" s="245"/>
      <c r="G274" s="43">
        <v>1668</v>
      </c>
    </row>
    <row r="275" spans="2:7" ht="1.5" customHeight="1" hidden="1" thickBot="1">
      <c r="B275" s="246" t="s">
        <v>136</v>
      </c>
      <c r="C275" s="247" t="s">
        <v>137</v>
      </c>
      <c r="D275" s="248"/>
      <c r="E275" s="248"/>
      <c r="F275" s="249"/>
      <c r="G275" s="43"/>
    </row>
    <row r="276" spans="2:7" ht="13.5" hidden="1" thickBot="1">
      <c r="B276" s="20" t="s">
        <v>140</v>
      </c>
      <c r="C276" s="21" t="s">
        <v>141</v>
      </c>
      <c r="D276" s="22"/>
      <c r="E276" s="22"/>
      <c r="F276" s="23"/>
      <c r="G276" s="43">
        <v>96</v>
      </c>
    </row>
    <row r="277" spans="2:7" ht="13.5" hidden="1" thickBot="1">
      <c r="B277" s="68" t="s">
        <v>144</v>
      </c>
      <c r="C277" s="69" t="s">
        <v>145</v>
      </c>
      <c r="D277" s="84"/>
      <c r="E277" s="84"/>
      <c r="F277" s="85"/>
      <c r="G277" s="86"/>
    </row>
    <row r="278" spans="2:7" ht="13.5" hidden="1" thickBot="1">
      <c r="B278" s="89" t="s">
        <v>146</v>
      </c>
      <c r="C278" s="90" t="s">
        <v>147</v>
      </c>
      <c r="D278" s="101"/>
      <c r="E278" s="101"/>
      <c r="F278" s="102"/>
      <c r="G278" s="110"/>
    </row>
    <row r="279" spans="2:7" ht="13.5" thickBot="1">
      <c r="B279" s="94"/>
      <c r="C279" s="54" t="s">
        <v>157</v>
      </c>
      <c r="D279" s="55">
        <f>D259+D262+D267+D268+D269+D270</f>
        <v>747</v>
      </c>
      <c r="E279" s="55">
        <f>E259+E262+E267+E268+E269+E270</f>
        <v>0</v>
      </c>
      <c r="F279" s="56"/>
      <c r="G279" s="87">
        <f>G270</f>
        <v>2608</v>
      </c>
    </row>
  </sheetData>
  <mergeCells count="44">
    <mergeCell ref="B45:G45"/>
    <mergeCell ref="B47:B48"/>
    <mergeCell ref="C47:C48"/>
    <mergeCell ref="D47:E47"/>
    <mergeCell ref="C147:C148"/>
    <mergeCell ref="D147:E147"/>
    <mergeCell ref="A94:F94"/>
    <mergeCell ref="B96:B97"/>
    <mergeCell ref="C96:C97"/>
    <mergeCell ref="D96:E96"/>
    <mergeCell ref="B1:G1"/>
    <mergeCell ref="B3:B4"/>
    <mergeCell ref="C3:C4"/>
    <mergeCell ref="D3:E3"/>
    <mergeCell ref="B24:G24"/>
    <mergeCell ref="B26:B27"/>
    <mergeCell ref="C26:C27"/>
    <mergeCell ref="D26:E26"/>
    <mergeCell ref="B67:B68"/>
    <mergeCell ref="C67:C68"/>
    <mergeCell ref="D67:E67"/>
    <mergeCell ref="A65:F65"/>
    <mergeCell ref="B182:F182"/>
    <mergeCell ref="B121:F121"/>
    <mergeCell ref="B122:B123"/>
    <mergeCell ref="C122:C123"/>
    <mergeCell ref="D122:E122"/>
    <mergeCell ref="B163:B164"/>
    <mergeCell ref="C163:C164"/>
    <mergeCell ref="D163:E163"/>
    <mergeCell ref="B162:F162"/>
    <mergeCell ref="B147:B148"/>
    <mergeCell ref="B215:B216"/>
    <mergeCell ref="C215:C216"/>
    <mergeCell ref="D215:E215"/>
    <mergeCell ref="B183:B184"/>
    <mergeCell ref="C183:C184"/>
    <mergeCell ref="D183:E183"/>
    <mergeCell ref="A213:F213"/>
    <mergeCell ref="B255:G255"/>
    <mergeCell ref="B256:F256"/>
    <mergeCell ref="B257:B258"/>
    <mergeCell ref="C257:C258"/>
    <mergeCell ref="D257:E25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5"/>
  <sheetViews>
    <sheetView workbookViewId="0" topLeftCell="A94">
      <selection activeCell="J207" sqref="J207"/>
    </sheetView>
  </sheetViews>
  <sheetFormatPr defaultColWidth="9.140625" defaultRowHeight="12.75"/>
  <cols>
    <col min="1" max="1" width="11.57421875" style="3" customWidth="1"/>
    <col min="2" max="2" width="9.57421875" style="3" customWidth="1"/>
    <col min="3" max="3" width="43.8515625" style="3" customWidth="1"/>
    <col min="4" max="4" width="11.57421875" style="3" customWidth="1"/>
    <col min="5" max="5" width="9.28125" style="3" hidden="1" customWidth="1"/>
    <col min="6" max="6" width="12.7109375" style="3" customWidth="1"/>
    <col min="7" max="7" width="9.00390625" style="3" hidden="1" customWidth="1"/>
    <col min="8" max="16384" width="7.57421875" style="3" customWidth="1"/>
  </cols>
  <sheetData>
    <row r="1" spans="2:7" ht="12.75" hidden="1">
      <c r="B1" s="319" t="s">
        <v>176</v>
      </c>
      <c r="C1" s="319"/>
      <c r="D1" s="319"/>
      <c r="E1" s="319"/>
      <c r="F1" s="319"/>
      <c r="G1" s="319"/>
    </row>
    <row r="2" spans="2:7" ht="13.5" hidden="1" thickBot="1">
      <c r="B2" s="320"/>
      <c r="C2" s="320"/>
      <c r="D2" s="320"/>
      <c r="E2" s="320"/>
      <c r="F2" s="320"/>
      <c r="G2" s="77"/>
    </row>
    <row r="3" spans="2:7" ht="12.75" hidden="1">
      <c r="B3" s="308" t="s">
        <v>96</v>
      </c>
      <c r="C3" s="310" t="s">
        <v>97</v>
      </c>
      <c r="D3" s="312" t="s">
        <v>162</v>
      </c>
      <c r="E3" s="312"/>
      <c r="F3" s="35" t="s">
        <v>4</v>
      </c>
      <c r="G3" s="78"/>
    </row>
    <row r="4" spans="2:7" ht="39" hidden="1" thickBot="1">
      <c r="B4" s="315"/>
      <c r="C4" s="316"/>
      <c r="D4" s="59" t="s">
        <v>5</v>
      </c>
      <c r="E4" s="80" t="s">
        <v>163</v>
      </c>
      <c r="F4" s="81" t="s">
        <v>5</v>
      </c>
      <c r="G4" s="82" t="s">
        <v>163</v>
      </c>
    </row>
    <row r="5" spans="2:7" ht="12.75" hidden="1">
      <c r="B5" s="12" t="s">
        <v>124</v>
      </c>
      <c r="C5" s="13" t="s">
        <v>125</v>
      </c>
      <c r="D5" s="14">
        <f>SUM(D6:D10)</f>
        <v>0</v>
      </c>
      <c r="E5" s="14">
        <f>E6</f>
        <v>945</v>
      </c>
      <c r="F5" s="15"/>
      <c r="G5" s="42"/>
    </row>
    <row r="6" spans="2:7" ht="13.5" hidden="1" thickBot="1">
      <c r="B6" s="20" t="s">
        <v>170</v>
      </c>
      <c r="C6" s="21" t="s">
        <v>171</v>
      </c>
      <c r="D6" s="22"/>
      <c r="E6" s="22">
        <v>945</v>
      </c>
      <c r="F6" s="23"/>
      <c r="G6" s="86"/>
    </row>
    <row r="7" spans="2:7" ht="13.5" hidden="1" thickBot="1">
      <c r="B7" s="20" t="s">
        <v>130</v>
      </c>
      <c r="C7" s="21" t="s">
        <v>131</v>
      </c>
      <c r="D7" s="22"/>
      <c r="E7" s="22"/>
      <c r="F7" s="23"/>
      <c r="G7" s="110"/>
    </row>
    <row r="8" spans="2:7" ht="13.5" hidden="1" thickBot="1">
      <c r="B8" s="20" t="s">
        <v>132</v>
      </c>
      <c r="C8" s="21" t="s">
        <v>133</v>
      </c>
      <c r="D8" s="84"/>
      <c r="E8" s="84"/>
      <c r="F8" s="85"/>
      <c r="G8" s="110"/>
    </row>
    <row r="9" spans="2:7" ht="13.5" hidden="1" thickBot="1">
      <c r="B9" s="20" t="s">
        <v>134</v>
      </c>
      <c r="C9" s="21" t="s">
        <v>135</v>
      </c>
      <c r="D9" s="108"/>
      <c r="E9" s="108"/>
      <c r="F9" s="109"/>
      <c r="G9" s="110"/>
    </row>
    <row r="10" spans="2:7" ht="13.5" hidden="1" thickBot="1">
      <c r="B10" s="20" t="s">
        <v>136</v>
      </c>
      <c r="C10" s="21" t="s">
        <v>137</v>
      </c>
      <c r="D10" s="108"/>
      <c r="E10" s="108"/>
      <c r="F10" s="109"/>
      <c r="G10" s="110"/>
    </row>
    <row r="11" spans="2:7" ht="13.5" hidden="1" thickBot="1">
      <c r="B11" s="30"/>
      <c r="C11" s="31" t="s">
        <v>157</v>
      </c>
      <c r="D11" s="73">
        <f>D5</f>
        <v>0</v>
      </c>
      <c r="E11" s="73">
        <f>E5</f>
        <v>945</v>
      </c>
      <c r="F11" s="74"/>
      <c r="G11" s="57"/>
    </row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spans="2:7" ht="13.5" thickBot="1">
      <c r="B19" s="319" t="s">
        <v>258</v>
      </c>
      <c r="C19" s="319"/>
      <c r="D19" s="319"/>
      <c r="E19" s="319"/>
      <c r="F19" s="319"/>
      <c r="G19" s="319"/>
    </row>
    <row r="20" spans="2:7" ht="18.75" customHeight="1">
      <c r="B20" s="308" t="s">
        <v>96</v>
      </c>
      <c r="C20" s="310" t="s">
        <v>97</v>
      </c>
      <c r="D20" s="312" t="s">
        <v>162</v>
      </c>
      <c r="E20" s="312"/>
      <c r="F20" s="35" t="s">
        <v>4</v>
      </c>
      <c r="G20" s="78"/>
    </row>
    <row r="21" spans="2:7" ht="15" customHeight="1" thickBot="1">
      <c r="B21" s="315"/>
      <c r="C21" s="316"/>
      <c r="D21" s="59" t="s">
        <v>5</v>
      </c>
      <c r="E21" s="80" t="s">
        <v>163</v>
      </c>
      <c r="F21" s="81" t="s">
        <v>5</v>
      </c>
      <c r="G21" s="82" t="s">
        <v>163</v>
      </c>
    </row>
    <row r="22" spans="2:7" s="83" customFormat="1" ht="12.75">
      <c r="B22" s="227" t="s">
        <v>9</v>
      </c>
      <c r="C22" s="228" t="s">
        <v>98</v>
      </c>
      <c r="D22" s="229">
        <f>SUM(D23:D26)</f>
        <v>19501</v>
      </c>
      <c r="E22" s="229">
        <f>SUM(E23:E26)</f>
        <v>22005</v>
      </c>
      <c r="F22" s="230"/>
      <c r="G22" s="42"/>
    </row>
    <row r="23" spans="2:10" ht="11.25" customHeight="1">
      <c r="B23" s="231" t="s">
        <v>99</v>
      </c>
      <c r="C23" s="232" t="s">
        <v>100</v>
      </c>
      <c r="D23" s="233">
        <v>19501</v>
      </c>
      <c r="E23" s="233">
        <v>22005</v>
      </c>
      <c r="F23" s="234"/>
      <c r="G23" s="43"/>
      <c r="J23" s="77"/>
    </row>
    <row r="24" spans="2:7" ht="12.75" hidden="1">
      <c r="B24" s="231" t="s">
        <v>101</v>
      </c>
      <c r="C24" s="232" t="s">
        <v>102</v>
      </c>
      <c r="D24" s="233"/>
      <c r="E24" s="233"/>
      <c r="F24" s="234"/>
      <c r="G24" s="43"/>
    </row>
    <row r="25" spans="2:7" ht="12.75" hidden="1">
      <c r="B25" s="231" t="s">
        <v>103</v>
      </c>
      <c r="C25" s="232" t="s">
        <v>104</v>
      </c>
      <c r="D25" s="233"/>
      <c r="E25" s="233"/>
      <c r="F25" s="234"/>
      <c r="G25" s="43"/>
    </row>
    <row r="26" spans="2:7" ht="12.75" hidden="1">
      <c r="B26" s="231" t="s">
        <v>11</v>
      </c>
      <c r="C26" s="232" t="s">
        <v>105</v>
      </c>
      <c r="D26" s="233"/>
      <c r="E26" s="233"/>
      <c r="F26" s="234"/>
      <c r="G26" s="43"/>
    </row>
    <row r="27" spans="2:7" ht="12.75" hidden="1">
      <c r="B27" s="235" t="s">
        <v>106</v>
      </c>
      <c r="C27" s="236" t="s">
        <v>107</v>
      </c>
      <c r="D27" s="237">
        <f>SUM(D28:D31)</f>
        <v>0</v>
      </c>
      <c r="E27" s="237"/>
      <c r="F27" s="238"/>
      <c r="G27" s="44"/>
    </row>
    <row r="28" spans="2:7" ht="12.75" hidden="1">
      <c r="B28" s="231" t="s">
        <v>108</v>
      </c>
      <c r="C28" s="232" t="s">
        <v>177</v>
      </c>
      <c r="D28" s="233"/>
      <c r="E28" s="233"/>
      <c r="F28" s="234"/>
      <c r="G28" s="43"/>
    </row>
    <row r="29" spans="2:7" ht="12.75" hidden="1">
      <c r="B29" s="231" t="s">
        <v>110</v>
      </c>
      <c r="C29" s="232" t="s">
        <v>178</v>
      </c>
      <c r="D29" s="233"/>
      <c r="E29" s="233"/>
      <c r="F29" s="234"/>
      <c r="G29" s="43"/>
    </row>
    <row r="30" spans="2:7" ht="12.75" hidden="1">
      <c r="B30" s="231" t="s">
        <v>114</v>
      </c>
      <c r="C30" s="232" t="s">
        <v>179</v>
      </c>
      <c r="D30" s="233"/>
      <c r="E30" s="233"/>
      <c r="F30" s="234"/>
      <c r="G30" s="43"/>
    </row>
    <row r="31" spans="2:7" ht="12.75" hidden="1">
      <c r="B31" s="231" t="s">
        <v>116</v>
      </c>
      <c r="C31" s="232" t="s">
        <v>117</v>
      </c>
      <c r="D31" s="233"/>
      <c r="E31" s="233"/>
      <c r="F31" s="234"/>
      <c r="G31" s="43"/>
    </row>
    <row r="32" spans="2:7" ht="13.5" customHeight="1">
      <c r="B32" s="235" t="s">
        <v>106</v>
      </c>
      <c r="C32" s="236" t="s">
        <v>107</v>
      </c>
      <c r="D32" s="237">
        <f>+D34+D36</f>
        <v>1355</v>
      </c>
      <c r="E32" s="237">
        <f>SUM(E34:E36)</f>
        <v>495</v>
      </c>
      <c r="F32" s="234"/>
      <c r="G32" s="43"/>
    </row>
    <row r="33" spans="2:7" ht="12.75" customHeight="1" hidden="1">
      <c r="B33" s="231" t="s">
        <v>110</v>
      </c>
      <c r="C33" s="232" t="s">
        <v>175</v>
      </c>
      <c r="D33" s="233"/>
      <c r="E33" s="237"/>
      <c r="F33" s="234"/>
      <c r="G33" s="43"/>
    </row>
    <row r="34" spans="2:7" ht="13.5" customHeight="1">
      <c r="B34" s="231" t="s">
        <v>112</v>
      </c>
      <c r="C34" s="232" t="s">
        <v>113</v>
      </c>
      <c r="D34" s="233">
        <v>855</v>
      </c>
      <c r="E34" s="233">
        <v>75</v>
      </c>
      <c r="F34" s="234"/>
      <c r="G34" s="43"/>
    </row>
    <row r="35" spans="2:7" ht="12.75" customHeight="1" hidden="1">
      <c r="B35" s="231" t="s">
        <v>114</v>
      </c>
      <c r="C35" s="232" t="s">
        <v>115</v>
      </c>
      <c r="D35" s="233"/>
      <c r="E35" s="233">
        <v>147</v>
      </c>
      <c r="F35" s="234"/>
      <c r="G35" s="43"/>
    </row>
    <row r="36" spans="2:7" ht="12.75" customHeight="1">
      <c r="B36" s="231" t="s">
        <v>116</v>
      </c>
      <c r="C36" s="232" t="s">
        <v>117</v>
      </c>
      <c r="D36" s="233">
        <v>500</v>
      </c>
      <c r="E36" s="233">
        <v>273</v>
      </c>
      <c r="F36" s="234"/>
      <c r="G36" s="43"/>
    </row>
    <row r="37" spans="2:7" ht="12.75">
      <c r="B37" s="235" t="s">
        <v>216</v>
      </c>
      <c r="C37" s="236" t="s">
        <v>119</v>
      </c>
      <c r="D37" s="237">
        <v>1362</v>
      </c>
      <c r="E37" s="237">
        <v>6012</v>
      </c>
      <c r="F37" s="238"/>
      <c r="G37" s="44"/>
    </row>
    <row r="38" spans="2:7" ht="12.75">
      <c r="B38" s="235" t="s">
        <v>217</v>
      </c>
      <c r="C38" s="236" t="s">
        <v>121</v>
      </c>
      <c r="D38" s="237">
        <v>622</v>
      </c>
      <c r="E38" s="237">
        <v>1136</v>
      </c>
      <c r="F38" s="238"/>
      <c r="G38" s="44"/>
    </row>
    <row r="39" spans="2:7" ht="12.75">
      <c r="B39" s="235" t="s">
        <v>218</v>
      </c>
      <c r="C39" s="236" t="s">
        <v>123</v>
      </c>
      <c r="D39" s="237">
        <v>363</v>
      </c>
      <c r="E39" s="237">
        <v>128</v>
      </c>
      <c r="F39" s="238"/>
      <c r="G39" s="44"/>
    </row>
    <row r="40" spans="2:7" ht="12.75" hidden="1">
      <c r="B40" s="235" t="s">
        <v>124</v>
      </c>
      <c r="C40" s="236" t="s">
        <v>125</v>
      </c>
      <c r="D40" s="237"/>
      <c r="E40" s="237"/>
      <c r="F40" s="238">
        <f>SUM(F41:F58)</f>
        <v>0</v>
      </c>
      <c r="G40" s="44">
        <f>SUM(G41:G52)</f>
        <v>9860</v>
      </c>
    </row>
    <row r="41" spans="2:7" ht="12.75" hidden="1">
      <c r="B41" s="231" t="s">
        <v>126</v>
      </c>
      <c r="C41" s="232" t="s">
        <v>127</v>
      </c>
      <c r="D41" s="233"/>
      <c r="E41" s="233"/>
      <c r="F41" s="234"/>
      <c r="G41" s="43">
        <v>4353</v>
      </c>
    </row>
    <row r="42" spans="2:7" ht="12.75" hidden="1">
      <c r="B42" s="239" t="s">
        <v>159</v>
      </c>
      <c r="C42" s="240" t="s">
        <v>160</v>
      </c>
      <c r="D42" s="233"/>
      <c r="E42" s="233"/>
      <c r="F42" s="234"/>
      <c r="G42" s="43"/>
    </row>
    <row r="43" spans="2:7" ht="12.75" hidden="1">
      <c r="B43" s="231" t="s">
        <v>128</v>
      </c>
      <c r="C43" s="232" t="s">
        <v>129</v>
      </c>
      <c r="D43" s="233"/>
      <c r="E43" s="233"/>
      <c r="F43" s="234"/>
      <c r="G43" s="43"/>
    </row>
    <row r="44" spans="2:7" ht="12.75" hidden="1">
      <c r="B44" s="231"/>
      <c r="C44" s="232"/>
      <c r="D44" s="233"/>
      <c r="E44" s="233"/>
      <c r="F44" s="234"/>
      <c r="G44" s="43"/>
    </row>
    <row r="45" spans="2:7" ht="12.75" hidden="1">
      <c r="B45" s="231" t="s">
        <v>128</v>
      </c>
      <c r="C45" s="232" t="s">
        <v>129</v>
      </c>
      <c r="D45" s="233"/>
      <c r="E45" s="233"/>
      <c r="F45" s="234"/>
      <c r="G45" s="43"/>
    </row>
    <row r="46" spans="2:7" ht="12.75" hidden="1">
      <c r="B46" s="231" t="s">
        <v>130</v>
      </c>
      <c r="C46" s="232" t="s">
        <v>131</v>
      </c>
      <c r="D46" s="233"/>
      <c r="E46" s="233"/>
      <c r="F46" s="234"/>
      <c r="G46" s="43">
        <v>574</v>
      </c>
    </row>
    <row r="47" spans="2:7" ht="12.75" hidden="1">
      <c r="B47" s="231" t="s">
        <v>132</v>
      </c>
      <c r="C47" s="232" t="s">
        <v>133</v>
      </c>
      <c r="D47" s="233"/>
      <c r="E47" s="233"/>
      <c r="F47" s="234"/>
      <c r="G47" s="43">
        <v>4549</v>
      </c>
    </row>
    <row r="48" spans="2:7" ht="13.5" hidden="1" thickBot="1">
      <c r="B48" s="231" t="s">
        <v>134</v>
      </c>
      <c r="C48" s="232" t="s">
        <v>135</v>
      </c>
      <c r="D48" s="233"/>
      <c r="E48" s="233"/>
      <c r="F48" s="234"/>
      <c r="G48" s="86">
        <v>384</v>
      </c>
    </row>
    <row r="49" spans="2:7" ht="12.75" hidden="1">
      <c r="B49" s="231" t="s">
        <v>136</v>
      </c>
      <c r="C49" s="232" t="s">
        <v>137</v>
      </c>
      <c r="D49" s="233"/>
      <c r="E49" s="233"/>
      <c r="F49" s="234"/>
      <c r="G49" s="97"/>
    </row>
    <row r="50" spans="2:7" ht="12.75" hidden="1">
      <c r="B50" s="231"/>
      <c r="C50" s="232"/>
      <c r="D50" s="233"/>
      <c r="E50" s="233"/>
      <c r="F50" s="234"/>
      <c r="G50" s="97"/>
    </row>
    <row r="51" spans="2:7" ht="12.75" hidden="1">
      <c r="B51" s="231" t="s">
        <v>140</v>
      </c>
      <c r="C51" s="232" t="s">
        <v>141</v>
      </c>
      <c r="D51" s="233"/>
      <c r="E51" s="233"/>
      <c r="F51" s="234"/>
      <c r="G51" s="97"/>
    </row>
    <row r="52" spans="2:7" ht="12.75" hidden="1">
      <c r="B52" s="231" t="s">
        <v>146</v>
      </c>
      <c r="C52" s="232" t="s">
        <v>147</v>
      </c>
      <c r="D52" s="233"/>
      <c r="E52" s="233"/>
      <c r="F52" s="234"/>
      <c r="G52" s="97"/>
    </row>
    <row r="53" spans="2:7" ht="12.75" hidden="1">
      <c r="B53" s="231"/>
      <c r="C53" s="232"/>
      <c r="D53" s="233"/>
      <c r="E53" s="233"/>
      <c r="F53" s="234"/>
      <c r="G53" s="97"/>
    </row>
    <row r="54" spans="2:7" ht="12.75" hidden="1">
      <c r="B54" s="231"/>
      <c r="C54" s="232"/>
      <c r="D54" s="233"/>
      <c r="E54" s="233"/>
      <c r="F54" s="234"/>
      <c r="G54" s="97"/>
    </row>
    <row r="55" spans="2:7" ht="12.75" hidden="1">
      <c r="B55" s="231"/>
      <c r="C55" s="232"/>
      <c r="D55" s="233"/>
      <c r="E55" s="233"/>
      <c r="F55" s="234"/>
      <c r="G55" s="97"/>
    </row>
    <row r="56" spans="2:7" ht="12.75" hidden="1">
      <c r="B56" s="231" t="s">
        <v>134</v>
      </c>
      <c r="C56" s="232" t="s">
        <v>135</v>
      </c>
      <c r="D56" s="233"/>
      <c r="E56" s="233"/>
      <c r="F56" s="234"/>
      <c r="G56" s="97"/>
    </row>
    <row r="57" spans="2:7" ht="12.75" hidden="1">
      <c r="B57" s="231" t="s">
        <v>136</v>
      </c>
      <c r="C57" s="232" t="s">
        <v>137</v>
      </c>
      <c r="D57" s="233"/>
      <c r="E57" s="233"/>
      <c r="F57" s="234"/>
      <c r="G57" s="97"/>
    </row>
    <row r="58" spans="2:7" ht="13.5" hidden="1" thickBot="1">
      <c r="B58" s="231" t="s">
        <v>140</v>
      </c>
      <c r="C58" s="232" t="s">
        <v>141</v>
      </c>
      <c r="D58" s="233"/>
      <c r="E58" s="233"/>
      <c r="F58" s="234"/>
      <c r="G58" s="97"/>
    </row>
    <row r="59" spans="2:7" ht="13.5" hidden="1" thickBot="1">
      <c r="B59" s="277" t="s">
        <v>153</v>
      </c>
      <c r="C59" s="278" t="s">
        <v>154</v>
      </c>
      <c r="D59" s="285"/>
      <c r="E59" s="285"/>
      <c r="F59" s="287"/>
      <c r="G59" s="97"/>
    </row>
    <row r="60" spans="2:7" ht="13.5" thickBot="1">
      <c r="B60" s="277" t="s">
        <v>234</v>
      </c>
      <c r="C60" s="278" t="s">
        <v>238</v>
      </c>
      <c r="D60" s="184">
        <v>72025</v>
      </c>
      <c r="E60" s="285"/>
      <c r="F60" s="287"/>
      <c r="G60" s="97"/>
    </row>
    <row r="61" spans="2:7" ht="13.5" thickBot="1">
      <c r="B61" s="94"/>
      <c r="C61" s="54" t="s">
        <v>157</v>
      </c>
      <c r="D61" s="55">
        <f>D22+D32+D37+D38+D39+D40+D60</f>
        <v>95228</v>
      </c>
      <c r="E61" s="55">
        <f>E22+E32+E37+E38+E39</f>
        <v>29776</v>
      </c>
      <c r="F61" s="56"/>
      <c r="G61" s="57">
        <f>G22+G27+G40</f>
        <v>9860</v>
      </c>
    </row>
    <row r="62" spans="2:7" ht="2.25" customHeight="1">
      <c r="B62" s="111"/>
      <c r="C62" s="112"/>
      <c r="D62" s="113"/>
      <c r="E62" s="113"/>
      <c r="F62" s="113"/>
      <c r="G62" s="114"/>
    </row>
    <row r="63" spans="2:7" ht="2.25" customHeight="1" hidden="1">
      <c r="B63" s="111"/>
      <c r="C63" s="112"/>
      <c r="D63" s="113"/>
      <c r="E63" s="113"/>
      <c r="F63" s="113"/>
      <c r="G63" s="114"/>
    </row>
    <row r="64" spans="1:6" ht="12" customHeight="1">
      <c r="A64" s="332" t="s">
        <v>237</v>
      </c>
      <c r="B64" s="332"/>
      <c r="C64" s="332"/>
      <c r="D64" s="332"/>
      <c r="E64" s="332"/>
      <c r="F64" s="332"/>
    </row>
    <row r="65" spans="2:7" ht="2.25" customHeight="1" thickBot="1">
      <c r="B65" s="319"/>
      <c r="C65" s="319"/>
      <c r="D65" s="319"/>
      <c r="E65" s="319"/>
      <c r="F65" s="319"/>
      <c r="G65" s="319"/>
    </row>
    <row r="66" spans="2:7" ht="12.75">
      <c r="B66" s="308" t="s">
        <v>96</v>
      </c>
      <c r="C66" s="310" t="s">
        <v>97</v>
      </c>
      <c r="D66" s="312" t="s">
        <v>162</v>
      </c>
      <c r="E66" s="312"/>
      <c r="F66" s="35" t="s">
        <v>4</v>
      </c>
      <c r="G66" s="78"/>
    </row>
    <row r="67" spans="2:7" ht="18" customHeight="1" thickBot="1">
      <c r="B67" s="315"/>
      <c r="C67" s="316"/>
      <c r="D67" s="59" t="s">
        <v>5</v>
      </c>
      <c r="E67" s="80" t="s">
        <v>163</v>
      </c>
      <c r="F67" s="81" t="s">
        <v>5</v>
      </c>
      <c r="G67" s="82" t="s">
        <v>163</v>
      </c>
    </row>
    <row r="68" spans="2:7" ht="13.5" hidden="1" thickBot="1">
      <c r="B68" s="12" t="s">
        <v>9</v>
      </c>
      <c r="C68" s="13" t="s">
        <v>98</v>
      </c>
      <c r="D68" s="14">
        <v>10582</v>
      </c>
      <c r="E68" s="14">
        <f>SUM(E69:E71)</f>
        <v>29812</v>
      </c>
      <c r="F68" s="15"/>
      <c r="G68" s="42"/>
    </row>
    <row r="69" spans="2:7" ht="13.5" hidden="1" thickBot="1">
      <c r="B69" s="20" t="s">
        <v>99</v>
      </c>
      <c r="C69" s="21" t="s">
        <v>100</v>
      </c>
      <c r="D69" s="22">
        <v>10252</v>
      </c>
      <c r="E69" s="22">
        <v>7807</v>
      </c>
      <c r="F69" s="23"/>
      <c r="G69" s="43"/>
    </row>
    <row r="70" spans="2:7" ht="13.5" hidden="1" thickBot="1">
      <c r="B70" s="20" t="s">
        <v>101</v>
      </c>
      <c r="C70" s="21" t="s">
        <v>102</v>
      </c>
      <c r="D70" s="22"/>
      <c r="E70" s="22"/>
      <c r="F70" s="23"/>
      <c r="G70" s="43"/>
    </row>
    <row r="71" spans="2:7" ht="13.5" hidden="1" thickBot="1">
      <c r="B71" s="20" t="s">
        <v>99</v>
      </c>
      <c r="C71" s="21" t="s">
        <v>100</v>
      </c>
      <c r="D71" s="22">
        <v>28192</v>
      </c>
      <c r="E71" s="22">
        <v>22005</v>
      </c>
      <c r="F71" s="23"/>
      <c r="G71" s="43"/>
    </row>
    <row r="72" spans="2:7" ht="13.5" hidden="1" thickBot="1">
      <c r="B72" s="16"/>
      <c r="C72" s="17"/>
      <c r="D72" s="18"/>
      <c r="E72" s="18"/>
      <c r="F72" s="19"/>
      <c r="G72" s="44"/>
    </row>
    <row r="73" spans="2:7" ht="13.5" hidden="1" thickBot="1">
      <c r="B73" s="20"/>
      <c r="C73" s="21"/>
      <c r="D73" s="22"/>
      <c r="E73" s="22"/>
      <c r="F73" s="23"/>
      <c r="G73" s="43"/>
    </row>
    <row r="74" spans="2:10" ht="12.75">
      <c r="B74" s="227" t="s">
        <v>9</v>
      </c>
      <c r="C74" s="228" t="s">
        <v>98</v>
      </c>
      <c r="D74" s="229">
        <f>D75</f>
        <v>20640</v>
      </c>
      <c r="E74" s="229">
        <f>SUM(E75:E80)</f>
        <v>24150</v>
      </c>
      <c r="F74" s="230"/>
      <c r="G74" s="43"/>
      <c r="J74" s="77"/>
    </row>
    <row r="75" spans="2:7" ht="13.5" customHeight="1">
      <c r="B75" s="231" t="s">
        <v>99</v>
      </c>
      <c r="C75" s="232" t="s">
        <v>100</v>
      </c>
      <c r="D75" s="233">
        <v>20640</v>
      </c>
      <c r="E75" s="233">
        <v>22005</v>
      </c>
      <c r="F75" s="234"/>
      <c r="G75" s="43"/>
    </row>
    <row r="76" spans="2:7" ht="12" customHeight="1">
      <c r="B76" s="235" t="s">
        <v>106</v>
      </c>
      <c r="C76" s="236" t="s">
        <v>107</v>
      </c>
      <c r="D76" s="237">
        <f>SUM(D77:D79)</f>
        <v>1340</v>
      </c>
      <c r="E76" s="233"/>
      <c r="F76" s="234"/>
      <c r="G76" s="43"/>
    </row>
    <row r="77" spans="2:7" ht="12.75" hidden="1">
      <c r="B77" s="231" t="s">
        <v>110</v>
      </c>
      <c r="C77" s="232" t="s">
        <v>175</v>
      </c>
      <c r="D77" s="233"/>
      <c r="E77" s="233"/>
      <c r="F77" s="234"/>
      <c r="G77" s="43"/>
    </row>
    <row r="78" spans="2:7" ht="12.75" customHeight="1">
      <c r="B78" s="231" t="s">
        <v>112</v>
      </c>
      <c r="C78" s="232" t="s">
        <v>113</v>
      </c>
      <c r="D78" s="233">
        <v>1340</v>
      </c>
      <c r="E78" s="233"/>
      <c r="F78" s="234"/>
      <c r="G78" s="43"/>
    </row>
    <row r="79" spans="2:7" ht="12.75" hidden="1">
      <c r="B79" s="231" t="s">
        <v>116</v>
      </c>
      <c r="C79" s="232" t="s">
        <v>117</v>
      </c>
      <c r="D79" s="233"/>
      <c r="E79" s="233">
        <v>15</v>
      </c>
      <c r="F79" s="234"/>
      <c r="G79" s="43"/>
    </row>
    <row r="80" spans="2:7" ht="11.25" customHeight="1">
      <c r="B80" s="235" t="s">
        <v>216</v>
      </c>
      <c r="C80" s="236" t="s">
        <v>119</v>
      </c>
      <c r="D80" s="237">
        <v>2460</v>
      </c>
      <c r="E80" s="237">
        <v>2130</v>
      </c>
      <c r="F80" s="238"/>
      <c r="G80" s="44"/>
    </row>
    <row r="81" spans="2:7" ht="13.5" customHeight="1">
      <c r="B81" s="235" t="s">
        <v>217</v>
      </c>
      <c r="C81" s="236" t="s">
        <v>121</v>
      </c>
      <c r="D81" s="237">
        <v>1030</v>
      </c>
      <c r="E81" s="237">
        <v>352</v>
      </c>
      <c r="F81" s="238"/>
      <c r="G81" s="44"/>
    </row>
    <row r="82" spans="2:7" ht="12.75" customHeight="1">
      <c r="B82" s="235" t="s">
        <v>218</v>
      </c>
      <c r="C82" s="236" t="s">
        <v>123</v>
      </c>
      <c r="D82" s="237">
        <v>400</v>
      </c>
      <c r="E82" s="237">
        <v>34</v>
      </c>
      <c r="F82" s="238"/>
      <c r="G82" s="44"/>
    </row>
    <row r="83" spans="2:7" ht="12.75" customHeight="1">
      <c r="B83" s="235" t="s">
        <v>124</v>
      </c>
      <c r="C83" s="236" t="s">
        <v>125</v>
      </c>
      <c r="D83" s="237">
        <f>SUM(D84:D92)</f>
        <v>10973</v>
      </c>
      <c r="E83" s="237"/>
      <c r="F83" s="238"/>
      <c r="G83" s="44">
        <f>SUM(G87:G91)</f>
        <v>8</v>
      </c>
    </row>
    <row r="84" spans="2:7" ht="10.5" customHeight="1">
      <c r="B84" s="239" t="s">
        <v>159</v>
      </c>
      <c r="C84" s="240" t="s">
        <v>160</v>
      </c>
      <c r="D84" s="284">
        <v>1500</v>
      </c>
      <c r="E84" s="237"/>
      <c r="F84" s="238"/>
      <c r="G84" s="44"/>
    </row>
    <row r="85" spans="2:7" ht="1.5" customHeight="1" hidden="1">
      <c r="B85" s="231" t="s">
        <v>128</v>
      </c>
      <c r="C85" s="232" t="s">
        <v>129</v>
      </c>
      <c r="D85" s="233"/>
      <c r="E85" s="233"/>
      <c r="F85" s="234"/>
      <c r="G85" s="43"/>
    </row>
    <row r="86" spans="2:7" ht="15.75" customHeight="1" hidden="1">
      <c r="B86" s="231" t="s">
        <v>128</v>
      </c>
      <c r="C86" s="232" t="s">
        <v>129</v>
      </c>
      <c r="D86" s="233"/>
      <c r="E86" s="233"/>
      <c r="F86" s="234"/>
      <c r="G86" s="43"/>
    </row>
    <row r="87" spans="2:7" ht="11.25" customHeight="1">
      <c r="B87" s="231" t="s">
        <v>130</v>
      </c>
      <c r="C87" s="232" t="s">
        <v>131</v>
      </c>
      <c r="D87" s="233">
        <v>3500</v>
      </c>
      <c r="E87" s="233"/>
      <c r="F87" s="234"/>
      <c r="G87" s="43">
        <v>8</v>
      </c>
    </row>
    <row r="88" spans="1:9" s="83" customFormat="1" ht="12.75">
      <c r="A88" s="3"/>
      <c r="B88" s="231" t="s">
        <v>132</v>
      </c>
      <c r="C88" s="232" t="s">
        <v>133</v>
      </c>
      <c r="D88" s="233">
        <v>3000</v>
      </c>
      <c r="E88" s="233"/>
      <c r="F88" s="234"/>
      <c r="G88" s="43"/>
      <c r="H88" s="3"/>
      <c r="I88" s="3"/>
    </row>
    <row r="89" spans="2:7" ht="13.5" thickBot="1">
      <c r="B89" s="231" t="s">
        <v>134</v>
      </c>
      <c r="C89" s="232" t="s">
        <v>135</v>
      </c>
      <c r="D89" s="233">
        <v>2613</v>
      </c>
      <c r="E89" s="233"/>
      <c r="F89" s="234"/>
      <c r="G89" s="43"/>
    </row>
    <row r="90" spans="2:7" ht="13.5" hidden="1" thickBot="1">
      <c r="B90" s="231" t="s">
        <v>136</v>
      </c>
      <c r="C90" s="232" t="s">
        <v>137</v>
      </c>
      <c r="D90" s="233"/>
      <c r="E90" s="233"/>
      <c r="F90" s="234"/>
      <c r="G90" s="93"/>
    </row>
    <row r="91" spans="2:17" ht="13.5" thickBot="1">
      <c r="B91" s="231" t="s">
        <v>140</v>
      </c>
      <c r="C91" s="232" t="s">
        <v>141</v>
      </c>
      <c r="D91" s="233">
        <v>360</v>
      </c>
      <c r="E91" s="233"/>
      <c r="F91" s="234"/>
      <c r="G91" s="86"/>
      <c r="I91" s="83"/>
      <c r="Q91" s="188"/>
    </row>
    <row r="92" spans="2:7" ht="13.5" hidden="1" thickBot="1">
      <c r="B92" s="242" t="s">
        <v>136</v>
      </c>
      <c r="C92" s="243" t="s">
        <v>137</v>
      </c>
      <c r="D92" s="233"/>
      <c r="E92" s="233"/>
      <c r="F92" s="234"/>
      <c r="G92" s="110"/>
    </row>
    <row r="93" spans="2:7" ht="14.25" customHeight="1" thickBot="1">
      <c r="B93" s="277" t="s">
        <v>234</v>
      </c>
      <c r="C93" s="278" t="s">
        <v>238</v>
      </c>
      <c r="D93" s="184">
        <v>140</v>
      </c>
      <c r="E93" s="285"/>
      <c r="F93" s="286"/>
      <c r="G93" s="110"/>
    </row>
    <row r="94" spans="2:7" ht="15.75" customHeight="1" thickBot="1">
      <c r="B94" s="94"/>
      <c r="C94" s="54" t="s">
        <v>157</v>
      </c>
      <c r="D94" s="55">
        <f>D74+D76+D80+D81+D82+D83+D93</f>
        <v>36983</v>
      </c>
      <c r="E94" s="55">
        <f>E68+E72+E80+E81+E82+E83</f>
        <v>32328</v>
      </c>
      <c r="F94" s="56"/>
      <c r="G94" s="57">
        <f>G68+G72+G83</f>
        <v>8</v>
      </c>
    </row>
    <row r="95" ht="0.75" customHeight="1"/>
    <row r="96" ht="12.75" hidden="1"/>
    <row r="97" ht="12.75" hidden="1"/>
    <row r="98" ht="12.75" hidden="1"/>
    <row r="99" ht="12.75" hidden="1"/>
    <row r="100" ht="12.75" hidden="1"/>
    <row r="101" ht="12.75" hidden="1">
      <c r="C101" s="88"/>
    </row>
    <row r="102" ht="12.75" hidden="1">
      <c r="C102" s="88"/>
    </row>
    <row r="103" ht="34.5" customHeight="1" hidden="1">
      <c r="C103" s="88"/>
    </row>
    <row r="104" spans="2:7" ht="13.5" thickBot="1">
      <c r="B104" s="319" t="s">
        <v>180</v>
      </c>
      <c r="C104" s="319"/>
      <c r="D104" s="319"/>
      <c r="E104" s="319"/>
      <c r="F104" s="319"/>
      <c r="G104" s="319"/>
    </row>
    <row r="105" spans="2:7" ht="12.75">
      <c r="B105" s="308" t="s">
        <v>96</v>
      </c>
      <c r="C105" s="310" t="s">
        <v>97</v>
      </c>
      <c r="D105" s="312" t="s">
        <v>162</v>
      </c>
      <c r="E105" s="312"/>
      <c r="F105" s="35" t="s">
        <v>4</v>
      </c>
      <c r="G105" s="78"/>
    </row>
    <row r="106" spans="2:7" ht="15.75" customHeight="1" thickBot="1">
      <c r="B106" s="315"/>
      <c r="C106" s="316"/>
      <c r="D106" s="59" t="s">
        <v>5</v>
      </c>
      <c r="E106" s="80" t="s">
        <v>163</v>
      </c>
      <c r="F106" s="81" t="s">
        <v>5</v>
      </c>
      <c r="G106" s="82" t="s">
        <v>163</v>
      </c>
    </row>
    <row r="107" spans="2:7" ht="12.75">
      <c r="B107" s="227" t="s">
        <v>9</v>
      </c>
      <c r="C107" s="228" t="s">
        <v>98</v>
      </c>
      <c r="D107" s="229"/>
      <c r="E107" s="229"/>
      <c r="F107" s="230">
        <f>SUM(F108:F108)</f>
        <v>26664</v>
      </c>
      <c r="G107" s="42">
        <f>SUM(G108:G108)</f>
        <v>10400</v>
      </c>
    </row>
    <row r="108" spans="2:7" ht="14.25" customHeight="1">
      <c r="B108" s="231" t="s">
        <v>99</v>
      </c>
      <c r="C108" s="232" t="s">
        <v>100</v>
      </c>
      <c r="D108" s="233"/>
      <c r="E108" s="233"/>
      <c r="F108" s="234">
        <v>26664</v>
      </c>
      <c r="G108" s="43">
        <v>10400</v>
      </c>
    </row>
    <row r="109" spans="2:7" ht="12.75" customHeight="1">
      <c r="B109" s="235" t="s">
        <v>106</v>
      </c>
      <c r="C109" s="236" t="s">
        <v>107</v>
      </c>
      <c r="D109" s="237"/>
      <c r="E109" s="237"/>
      <c r="F109" s="238">
        <f>SUM(F110:F112)</f>
        <v>2600</v>
      </c>
      <c r="G109" s="44">
        <f>SUM(G110:G112)</f>
        <v>767</v>
      </c>
    </row>
    <row r="110" spans="2:7" ht="12" customHeight="1">
      <c r="B110" s="231" t="s">
        <v>110</v>
      </c>
      <c r="C110" s="232" t="s">
        <v>111</v>
      </c>
      <c r="D110" s="233"/>
      <c r="E110" s="233"/>
      <c r="F110" s="234">
        <v>500</v>
      </c>
      <c r="G110" s="43">
        <v>63</v>
      </c>
    </row>
    <row r="111" spans="2:7" ht="12.75" customHeight="1">
      <c r="B111" s="231" t="s">
        <v>112</v>
      </c>
      <c r="C111" s="232" t="s">
        <v>113</v>
      </c>
      <c r="D111" s="233"/>
      <c r="E111" s="233"/>
      <c r="F111" s="234">
        <v>2000</v>
      </c>
      <c r="G111" s="43">
        <v>439</v>
      </c>
    </row>
    <row r="112" spans="2:7" ht="12" customHeight="1">
      <c r="B112" s="231" t="s">
        <v>116</v>
      </c>
      <c r="C112" s="232" t="s">
        <v>117</v>
      </c>
      <c r="D112" s="233"/>
      <c r="E112" s="233"/>
      <c r="F112" s="234">
        <v>100</v>
      </c>
      <c r="G112" s="43">
        <v>265</v>
      </c>
    </row>
    <row r="113" spans="2:7" ht="12.75">
      <c r="B113" s="235" t="s">
        <v>216</v>
      </c>
      <c r="C113" s="236" t="s">
        <v>119</v>
      </c>
      <c r="D113" s="237"/>
      <c r="E113" s="237"/>
      <c r="F113" s="238">
        <v>3450</v>
      </c>
      <c r="G113" s="44">
        <v>2810</v>
      </c>
    </row>
    <row r="114" spans="2:7" ht="12.75">
      <c r="B114" s="235" t="s">
        <v>217</v>
      </c>
      <c r="C114" s="236" t="s">
        <v>121</v>
      </c>
      <c r="D114" s="237"/>
      <c r="E114" s="237"/>
      <c r="F114" s="238">
        <v>1340</v>
      </c>
      <c r="G114" s="44">
        <v>443</v>
      </c>
    </row>
    <row r="115" spans="2:7" ht="12.75">
      <c r="B115" s="235" t="s">
        <v>218</v>
      </c>
      <c r="C115" s="236" t="s">
        <v>123</v>
      </c>
      <c r="D115" s="237"/>
      <c r="E115" s="237"/>
      <c r="F115" s="238">
        <v>268</v>
      </c>
      <c r="G115" s="44">
        <v>98</v>
      </c>
    </row>
    <row r="116" spans="2:7" ht="12.75" hidden="1">
      <c r="B116" s="282"/>
      <c r="C116" s="112" t="s">
        <v>181</v>
      </c>
      <c r="D116" s="113"/>
      <c r="E116" s="113"/>
      <c r="F116" s="283"/>
      <c r="G116" s="44"/>
    </row>
    <row r="117" spans="2:7" ht="12.75">
      <c r="B117" s="235" t="s">
        <v>124</v>
      </c>
      <c r="C117" s="236" t="s">
        <v>125</v>
      </c>
      <c r="D117" s="237"/>
      <c r="E117" s="237"/>
      <c r="F117" s="238">
        <f>SUM(F118:F127)</f>
        <v>72650</v>
      </c>
      <c r="G117" s="44">
        <f>SUM(G118:G127)</f>
        <v>22324</v>
      </c>
    </row>
    <row r="118" spans="2:7" ht="12.75">
      <c r="B118" s="231" t="s">
        <v>126</v>
      </c>
      <c r="C118" s="232" t="s">
        <v>127</v>
      </c>
      <c r="D118" s="233"/>
      <c r="E118" s="233"/>
      <c r="F118" s="234">
        <v>55000</v>
      </c>
      <c r="G118" s="43">
        <v>14464</v>
      </c>
    </row>
    <row r="119" spans="2:7" ht="12.75" hidden="1">
      <c r="B119" s="231" t="s">
        <v>128</v>
      </c>
      <c r="C119" s="232" t="s">
        <v>129</v>
      </c>
      <c r="D119" s="233"/>
      <c r="E119" s="233"/>
      <c r="F119" s="234"/>
      <c r="G119" s="43"/>
    </row>
    <row r="120" spans="2:7" ht="12.75">
      <c r="B120" s="231" t="s">
        <v>130</v>
      </c>
      <c r="C120" s="232" t="s">
        <v>131</v>
      </c>
      <c r="D120" s="233"/>
      <c r="E120" s="233"/>
      <c r="F120" s="234">
        <v>5000</v>
      </c>
      <c r="G120" s="43">
        <v>807</v>
      </c>
    </row>
    <row r="121" spans="2:7" ht="12.75">
      <c r="B121" s="231" t="s">
        <v>132</v>
      </c>
      <c r="C121" s="232" t="s">
        <v>133</v>
      </c>
      <c r="D121" s="233"/>
      <c r="E121" s="233"/>
      <c r="F121" s="234">
        <v>10000</v>
      </c>
      <c r="G121" s="43">
        <v>6188</v>
      </c>
    </row>
    <row r="122" spans="2:7" ht="15.75" customHeight="1">
      <c r="B122" s="231" t="s">
        <v>134</v>
      </c>
      <c r="C122" s="232" t="s">
        <v>135</v>
      </c>
      <c r="D122" s="233"/>
      <c r="E122" s="233"/>
      <c r="F122" s="234">
        <v>2000</v>
      </c>
      <c r="G122" s="43">
        <v>782</v>
      </c>
    </row>
    <row r="123" spans="2:7" ht="13.5" hidden="1" thickBot="1">
      <c r="B123" s="242" t="s">
        <v>136</v>
      </c>
      <c r="C123" s="243" t="s">
        <v>137</v>
      </c>
      <c r="D123" s="252"/>
      <c r="E123" s="252"/>
      <c r="F123" s="253"/>
      <c r="G123" s="93"/>
    </row>
    <row r="124" spans="2:7" ht="16.5" customHeight="1">
      <c r="B124" s="231" t="s">
        <v>138</v>
      </c>
      <c r="C124" s="232" t="s">
        <v>139</v>
      </c>
      <c r="D124" s="252"/>
      <c r="E124" s="252"/>
      <c r="F124" s="253">
        <v>150</v>
      </c>
      <c r="G124" s="93"/>
    </row>
    <row r="125" spans="2:7" ht="16.5" customHeight="1">
      <c r="B125" s="250" t="s">
        <v>142</v>
      </c>
      <c r="C125" s="251" t="s">
        <v>143</v>
      </c>
      <c r="D125" s="252"/>
      <c r="E125" s="252"/>
      <c r="F125" s="253">
        <v>500</v>
      </c>
      <c r="G125" s="93"/>
    </row>
    <row r="126" spans="2:7" ht="0.75" customHeight="1" thickBot="1">
      <c r="B126" s="20" t="s">
        <v>140</v>
      </c>
      <c r="C126" s="21" t="s">
        <v>182</v>
      </c>
      <c r="D126" s="22"/>
      <c r="E126" s="22"/>
      <c r="F126" s="23"/>
      <c r="G126" s="93"/>
    </row>
    <row r="127" spans="2:7" ht="12.75" customHeight="1" hidden="1" thickBot="1">
      <c r="B127" s="68" t="s">
        <v>144</v>
      </c>
      <c r="C127" s="69" t="s">
        <v>145</v>
      </c>
      <c r="D127" s="84"/>
      <c r="E127" s="84"/>
      <c r="F127" s="85"/>
      <c r="G127" s="86">
        <v>83</v>
      </c>
    </row>
    <row r="128" spans="2:7" ht="14.25" customHeight="1" hidden="1" thickBot="1">
      <c r="B128" s="46" t="s">
        <v>251</v>
      </c>
      <c r="C128" s="47" t="s">
        <v>252</v>
      </c>
      <c r="D128" s="101"/>
      <c r="E128" s="189"/>
      <c r="F128" s="52"/>
      <c r="G128" s="110"/>
    </row>
    <row r="129" spans="2:7" ht="10.5" customHeight="1" hidden="1" thickBot="1">
      <c r="B129" s="50"/>
      <c r="C129" s="51"/>
      <c r="D129" s="101"/>
      <c r="E129" s="189"/>
      <c r="F129" s="52"/>
      <c r="G129" s="110"/>
    </row>
    <row r="130" spans="2:7" ht="12" customHeight="1" thickBot="1">
      <c r="B130" s="94"/>
      <c r="C130" s="54" t="s">
        <v>157</v>
      </c>
      <c r="D130" s="55"/>
      <c r="E130" s="190"/>
      <c r="F130" s="56">
        <f>F107+F109+F113+F114+F115+F117+F128</f>
        <v>106972</v>
      </c>
      <c r="G130" s="87">
        <f>G107+G109+G113+G114+G115+G117</f>
        <v>36842</v>
      </c>
    </row>
    <row r="131" spans="2:7" ht="12.75" hidden="1">
      <c r="B131" s="111"/>
      <c r="C131" s="112"/>
      <c r="D131" s="113"/>
      <c r="E131" s="113"/>
      <c r="F131" s="113"/>
      <c r="G131" s="114"/>
    </row>
    <row r="132" spans="2:7" ht="15.75" customHeight="1" hidden="1">
      <c r="B132" s="111"/>
      <c r="C132" s="112"/>
      <c r="D132" s="113"/>
      <c r="E132" s="113"/>
      <c r="F132" s="113"/>
      <c r="G132" s="114"/>
    </row>
    <row r="133" spans="2:7" ht="7.5" customHeight="1">
      <c r="B133" s="111"/>
      <c r="C133" s="112"/>
      <c r="D133" s="113"/>
      <c r="E133" s="113"/>
      <c r="F133" s="113"/>
      <c r="G133" s="114"/>
    </row>
    <row r="134" spans="2:7" ht="10.5" customHeight="1">
      <c r="B134" s="319" t="s">
        <v>261</v>
      </c>
      <c r="C134" s="319"/>
      <c r="D134" s="319"/>
      <c r="E134" s="319"/>
      <c r="F134" s="319"/>
      <c r="G134" s="319"/>
    </row>
    <row r="135" spans="2:7" ht="5.25" customHeight="1" thickBot="1">
      <c r="B135" s="75"/>
      <c r="C135" s="75"/>
      <c r="D135" s="75"/>
      <c r="E135" s="75"/>
      <c r="F135" s="75"/>
      <c r="G135" s="128"/>
    </row>
    <row r="136" spans="2:7" ht="15.75" customHeight="1">
      <c r="B136" s="308" t="s">
        <v>96</v>
      </c>
      <c r="C136" s="310" t="s">
        <v>97</v>
      </c>
      <c r="D136" s="312" t="s">
        <v>162</v>
      </c>
      <c r="E136" s="312"/>
      <c r="F136" s="35" t="s">
        <v>4</v>
      </c>
      <c r="G136" s="78"/>
    </row>
    <row r="137" spans="2:7" ht="15.75" customHeight="1" thickBot="1">
      <c r="B137" s="309"/>
      <c r="C137" s="311"/>
      <c r="D137" s="38" t="s">
        <v>5</v>
      </c>
      <c r="E137" s="116" t="s">
        <v>163</v>
      </c>
      <c r="F137" s="40" t="s">
        <v>5</v>
      </c>
      <c r="G137" s="82" t="s">
        <v>163</v>
      </c>
    </row>
    <row r="138" spans="2:7" ht="0.75" customHeight="1">
      <c r="B138" s="12" t="s">
        <v>116</v>
      </c>
      <c r="C138" s="13" t="s">
        <v>117</v>
      </c>
      <c r="D138" s="13"/>
      <c r="E138" s="13"/>
      <c r="F138" s="152"/>
      <c r="G138" s="142"/>
    </row>
    <row r="139" spans="2:7" ht="15.75" customHeight="1" hidden="1">
      <c r="B139" s="16" t="s">
        <v>118</v>
      </c>
      <c r="C139" s="17" t="s">
        <v>119</v>
      </c>
      <c r="D139" s="17"/>
      <c r="E139" s="17"/>
      <c r="F139" s="153"/>
      <c r="G139" s="100"/>
    </row>
    <row r="140" spans="2:7" ht="15.75" customHeight="1" hidden="1">
      <c r="B140" s="16" t="s">
        <v>120</v>
      </c>
      <c r="C140" s="17" t="s">
        <v>121</v>
      </c>
      <c r="D140" s="17"/>
      <c r="E140" s="17"/>
      <c r="F140" s="153"/>
      <c r="G140" s="100"/>
    </row>
    <row r="141" spans="2:7" ht="15.75" customHeight="1" hidden="1">
      <c r="B141" s="16" t="s">
        <v>122</v>
      </c>
      <c r="C141" s="17" t="s">
        <v>123</v>
      </c>
      <c r="D141" s="17"/>
      <c r="E141" s="17"/>
      <c r="F141" s="153"/>
      <c r="G141" s="100"/>
    </row>
    <row r="142" spans="2:7" ht="15.75" customHeight="1">
      <c r="B142" s="235" t="s">
        <v>124</v>
      </c>
      <c r="C142" s="236" t="s">
        <v>125</v>
      </c>
      <c r="D142" s="237"/>
      <c r="E142" s="237"/>
      <c r="F142" s="238">
        <f>SUM(F143:F147)</f>
        <v>3200</v>
      </c>
      <c r="G142" s="44">
        <f>SUM(G143:G147)</f>
        <v>16949</v>
      </c>
    </row>
    <row r="143" spans="2:7" ht="15.75" customHeight="1">
      <c r="B143" s="231" t="s">
        <v>130</v>
      </c>
      <c r="C143" s="232" t="s">
        <v>131</v>
      </c>
      <c r="D143" s="233"/>
      <c r="E143" s="233"/>
      <c r="F143" s="234">
        <v>500</v>
      </c>
      <c r="G143" s="136">
        <v>33</v>
      </c>
    </row>
    <row r="144" spans="2:7" ht="17.25" customHeight="1">
      <c r="B144" s="231" t="s">
        <v>132</v>
      </c>
      <c r="C144" s="232" t="s">
        <v>133</v>
      </c>
      <c r="D144" s="233"/>
      <c r="E144" s="233"/>
      <c r="F144" s="234">
        <v>2000</v>
      </c>
      <c r="G144" s="136">
        <v>676</v>
      </c>
    </row>
    <row r="145" spans="2:7" ht="18.75" customHeight="1" thickBot="1">
      <c r="B145" s="231" t="s">
        <v>134</v>
      </c>
      <c r="C145" s="232" t="s">
        <v>135</v>
      </c>
      <c r="D145" s="233"/>
      <c r="E145" s="233"/>
      <c r="F145" s="234">
        <v>700</v>
      </c>
      <c r="G145" s="136">
        <v>645</v>
      </c>
    </row>
    <row r="146" spans="2:7" ht="16.5" customHeight="1" hidden="1" thickBot="1">
      <c r="B146" s="231"/>
      <c r="C146" s="232"/>
      <c r="D146" s="233"/>
      <c r="E146" s="233"/>
      <c r="F146" s="234"/>
      <c r="G146" s="136">
        <v>15595</v>
      </c>
    </row>
    <row r="147" spans="2:7" ht="15" customHeight="1" hidden="1" thickBot="1">
      <c r="B147" s="250"/>
      <c r="C147" s="251"/>
      <c r="D147" s="244"/>
      <c r="E147" s="244"/>
      <c r="F147" s="245"/>
      <c r="G147" s="143"/>
    </row>
    <row r="148" spans="2:7" ht="16.5" customHeight="1" thickBot="1">
      <c r="B148" s="94"/>
      <c r="C148" s="54" t="s">
        <v>157</v>
      </c>
      <c r="D148" s="55"/>
      <c r="E148" s="55"/>
      <c r="F148" s="56">
        <f>+F142</f>
        <v>3200</v>
      </c>
      <c r="G148" s="57">
        <f>G138+G142</f>
        <v>16949</v>
      </c>
    </row>
    <row r="149" spans="2:6" ht="5.25" customHeight="1">
      <c r="B149" s="111"/>
      <c r="C149" s="112"/>
      <c r="D149" s="113"/>
      <c r="E149" s="113"/>
      <c r="F149" s="113"/>
    </row>
    <row r="150" spans="2:6" ht="36" customHeight="1" hidden="1">
      <c r="B150" s="76"/>
      <c r="D150" s="77"/>
      <c r="E150" s="77"/>
      <c r="F150" s="77"/>
    </row>
    <row r="151" spans="2:6" ht="13.5" thickBot="1">
      <c r="B151" s="319" t="s">
        <v>183</v>
      </c>
      <c r="C151" s="319"/>
      <c r="D151" s="319"/>
      <c r="E151" s="319"/>
      <c r="F151" s="319"/>
    </row>
    <row r="152" spans="2:6" ht="13.5" customHeight="1" hidden="1" thickBot="1">
      <c r="B152" s="76"/>
      <c r="C152" s="88"/>
      <c r="D152" s="77"/>
      <c r="E152" s="77"/>
      <c r="F152" s="77"/>
    </row>
    <row r="153" spans="2:6" ht="12.75">
      <c r="B153" s="308" t="s">
        <v>96</v>
      </c>
      <c r="C153" s="310" t="s">
        <v>97</v>
      </c>
      <c r="D153" s="312" t="s">
        <v>162</v>
      </c>
      <c r="E153" s="312"/>
      <c r="F153" s="35" t="s">
        <v>4</v>
      </c>
    </row>
    <row r="154" spans="2:6" ht="15.75" customHeight="1" thickBot="1">
      <c r="B154" s="309"/>
      <c r="C154" s="311"/>
      <c r="D154" s="38" t="s">
        <v>5</v>
      </c>
      <c r="E154" s="116" t="s">
        <v>163</v>
      </c>
      <c r="F154" s="40" t="s">
        <v>5</v>
      </c>
    </row>
    <row r="155" spans="2:6" ht="13.5" customHeight="1">
      <c r="B155" s="227" t="s">
        <v>106</v>
      </c>
      <c r="C155" s="228" t="s">
        <v>107</v>
      </c>
      <c r="D155" s="229">
        <f>SUM(D156:D157)</f>
        <v>0</v>
      </c>
      <c r="E155" s="229">
        <f>SUM(E156:E157)</f>
        <v>238689</v>
      </c>
      <c r="F155" s="279">
        <f>+F156</f>
        <v>3000</v>
      </c>
    </row>
    <row r="156" spans="2:6" ht="12" customHeight="1">
      <c r="B156" s="231" t="s">
        <v>108</v>
      </c>
      <c r="C156" s="232" t="s">
        <v>109</v>
      </c>
      <c r="D156" s="233"/>
      <c r="E156" s="233">
        <v>237728</v>
      </c>
      <c r="F156" s="280">
        <v>3000</v>
      </c>
    </row>
    <row r="157" spans="2:6" ht="13.5" customHeight="1" hidden="1">
      <c r="B157" s="231" t="s">
        <v>116</v>
      </c>
      <c r="C157" s="232" t="s">
        <v>117</v>
      </c>
      <c r="D157" s="233"/>
      <c r="E157" s="233">
        <v>961</v>
      </c>
      <c r="F157" s="280"/>
    </row>
    <row r="158" spans="2:6" ht="14.25" customHeight="1">
      <c r="B158" s="235" t="s">
        <v>216</v>
      </c>
      <c r="C158" s="236" t="s">
        <v>119</v>
      </c>
      <c r="D158" s="237"/>
      <c r="E158" s="237">
        <v>57837</v>
      </c>
      <c r="F158" s="280">
        <v>250</v>
      </c>
    </row>
    <row r="159" spans="2:6" ht="12.75" customHeight="1">
      <c r="B159" s="235" t="s">
        <v>217</v>
      </c>
      <c r="C159" s="236" t="s">
        <v>121</v>
      </c>
      <c r="D159" s="237"/>
      <c r="E159" s="237">
        <v>10982</v>
      </c>
      <c r="F159" s="280">
        <v>150</v>
      </c>
    </row>
    <row r="160" spans="2:6" ht="13.5" customHeight="1" thickBot="1">
      <c r="B160" s="235" t="s">
        <v>218</v>
      </c>
      <c r="C160" s="274" t="s">
        <v>123</v>
      </c>
      <c r="D160" s="275"/>
      <c r="E160" s="275">
        <v>1974</v>
      </c>
      <c r="F160" s="281">
        <v>100</v>
      </c>
    </row>
    <row r="161" spans="2:6" ht="12.75">
      <c r="B161" s="227" t="s">
        <v>124</v>
      </c>
      <c r="C161" s="228" t="s">
        <v>125</v>
      </c>
      <c r="D161" s="229"/>
      <c r="E161" s="229"/>
      <c r="F161" s="230">
        <f>SUM(F162:F168)</f>
        <v>1500</v>
      </c>
    </row>
    <row r="162" spans="2:6" ht="1.5" customHeight="1" hidden="1">
      <c r="B162" s="239" t="s">
        <v>159</v>
      </c>
      <c r="C162" s="240" t="s">
        <v>160</v>
      </c>
      <c r="D162" s="270"/>
      <c r="E162" s="270"/>
      <c r="F162" s="249"/>
    </row>
    <row r="163" spans="2:6" ht="14.25" customHeight="1">
      <c r="B163" s="231" t="s">
        <v>128</v>
      </c>
      <c r="C163" s="232" t="s">
        <v>129</v>
      </c>
      <c r="D163" s="233"/>
      <c r="E163" s="233"/>
      <c r="F163" s="234">
        <v>1000</v>
      </c>
    </row>
    <row r="164" spans="2:6" ht="12.75">
      <c r="B164" s="231" t="s">
        <v>130</v>
      </c>
      <c r="C164" s="232" t="s">
        <v>131</v>
      </c>
      <c r="D164" s="233"/>
      <c r="E164" s="233"/>
      <c r="F164" s="234">
        <v>500</v>
      </c>
    </row>
    <row r="165" spans="2:6" ht="12.75" hidden="1">
      <c r="B165" s="231" t="s">
        <v>132</v>
      </c>
      <c r="C165" s="232" t="s">
        <v>133</v>
      </c>
      <c r="D165" s="233"/>
      <c r="E165" s="233"/>
      <c r="F165" s="234"/>
    </row>
    <row r="166" spans="2:6" ht="1.5" customHeight="1" thickBot="1">
      <c r="B166" s="250" t="s">
        <v>134</v>
      </c>
      <c r="C166" s="251" t="s">
        <v>135</v>
      </c>
      <c r="D166" s="252"/>
      <c r="E166" s="252"/>
      <c r="F166" s="253"/>
    </row>
    <row r="167" spans="2:6" ht="13.5" hidden="1" thickBot="1">
      <c r="B167" s="231" t="s">
        <v>140</v>
      </c>
      <c r="C167" s="232" t="s">
        <v>141</v>
      </c>
      <c r="D167" s="233"/>
      <c r="E167" s="233"/>
      <c r="F167" s="234"/>
    </row>
    <row r="168" spans="2:6" ht="13.5" hidden="1" thickBot="1">
      <c r="B168" s="68" t="s">
        <v>146</v>
      </c>
      <c r="C168" s="69" t="s">
        <v>147</v>
      </c>
      <c r="D168" s="84"/>
      <c r="E168" s="84"/>
      <c r="F168" s="85"/>
    </row>
    <row r="169" spans="1:6" ht="13.5" thickBot="1">
      <c r="A169" s="117"/>
      <c r="B169" s="191"/>
      <c r="C169" s="192" t="s">
        <v>157</v>
      </c>
      <c r="D169" s="193"/>
      <c r="E169" s="193">
        <f>E155+E158+E159+E160</f>
        <v>309482</v>
      </c>
      <c r="F169" s="194">
        <f>SUM(F161+F155+F158+F159+F160)</f>
        <v>5000</v>
      </c>
    </row>
    <row r="170" spans="2:6" ht="12.75" hidden="1">
      <c r="B170" s="76"/>
      <c r="D170" s="77"/>
      <c r="E170" s="77"/>
      <c r="F170" s="77"/>
    </row>
    <row r="171" ht="12.75" hidden="1"/>
    <row r="172" ht="12.75" hidden="1"/>
    <row r="173" ht="12.75" hidden="1"/>
    <row r="174" ht="12.75" hidden="1">
      <c r="C174" s="88"/>
    </row>
    <row r="175" ht="12.75" hidden="1">
      <c r="C175" s="88"/>
    </row>
    <row r="176" ht="43.5" customHeight="1" hidden="1">
      <c r="C176" s="88"/>
    </row>
    <row r="177" ht="3.75" customHeight="1">
      <c r="C177" s="88"/>
    </row>
    <row r="178" spans="2:7" ht="12.75">
      <c r="B178" s="319" t="s">
        <v>232</v>
      </c>
      <c r="C178" s="319"/>
      <c r="D178" s="319"/>
      <c r="E178" s="319"/>
      <c r="F178" s="319"/>
      <c r="G178" s="319"/>
    </row>
    <row r="179" spans="2:7" ht="6" customHeight="1" thickBot="1">
      <c r="B179" s="75"/>
      <c r="C179" s="75"/>
      <c r="D179" s="75"/>
      <c r="E179" s="75"/>
      <c r="F179" s="75"/>
      <c r="G179" s="75"/>
    </row>
    <row r="180" spans="2:7" ht="12.75">
      <c r="B180" s="308" t="s">
        <v>96</v>
      </c>
      <c r="C180" s="310" t="s">
        <v>97</v>
      </c>
      <c r="D180" s="312" t="s">
        <v>162</v>
      </c>
      <c r="E180" s="312"/>
      <c r="F180" s="35" t="s">
        <v>4</v>
      </c>
      <c r="G180" s="78"/>
    </row>
    <row r="181" spans="1:7" ht="26.25" customHeight="1" thickBot="1">
      <c r="A181" s="79"/>
      <c r="B181" s="315"/>
      <c r="C181" s="316"/>
      <c r="D181" s="59" t="s">
        <v>5</v>
      </c>
      <c r="E181" s="80" t="s">
        <v>163</v>
      </c>
      <c r="F181" s="81" t="s">
        <v>5</v>
      </c>
      <c r="G181" s="82" t="s">
        <v>163</v>
      </c>
    </row>
    <row r="182" spans="2:7" ht="12.75">
      <c r="B182" s="227" t="s">
        <v>9</v>
      </c>
      <c r="C182" s="228" t="s">
        <v>98</v>
      </c>
      <c r="D182" s="229">
        <f>SUM(D183:D183)</f>
        <v>256360</v>
      </c>
      <c r="E182" s="229">
        <f>SUM(E183:E183)</f>
        <v>80452</v>
      </c>
      <c r="F182" s="230"/>
      <c r="G182" s="42"/>
    </row>
    <row r="183" spans="2:10" ht="12.75">
      <c r="B183" s="231" t="s">
        <v>99</v>
      </c>
      <c r="C183" s="232" t="s">
        <v>100</v>
      </c>
      <c r="D183" s="233">
        <v>256360</v>
      </c>
      <c r="E183" s="233">
        <v>80452</v>
      </c>
      <c r="F183" s="234"/>
      <c r="G183" s="43"/>
      <c r="J183" s="77"/>
    </row>
    <row r="184" spans="1:7" ht="12.75">
      <c r="A184" s="83"/>
      <c r="B184" s="235" t="s">
        <v>106</v>
      </c>
      <c r="C184" s="236" t="s">
        <v>107</v>
      </c>
      <c r="D184" s="237">
        <f>SUM(D185:D189)</f>
        <v>12085</v>
      </c>
      <c r="E184" s="237">
        <f>SUM(E185:E189)</f>
        <v>6816</v>
      </c>
      <c r="F184" s="238"/>
      <c r="G184" s="44"/>
    </row>
    <row r="185" spans="1:7" ht="13.5" customHeight="1">
      <c r="A185" s="83"/>
      <c r="B185" s="231" t="s">
        <v>108</v>
      </c>
      <c r="C185" s="232" t="s">
        <v>109</v>
      </c>
      <c r="D185" s="233">
        <v>6685</v>
      </c>
      <c r="E185" s="233">
        <v>4999</v>
      </c>
      <c r="F185" s="238"/>
      <c r="G185" s="44"/>
    </row>
    <row r="186" spans="1:7" ht="15" customHeight="1" hidden="1">
      <c r="A186" s="83"/>
      <c r="B186" s="231" t="s">
        <v>110</v>
      </c>
      <c r="C186" s="232" t="s">
        <v>111</v>
      </c>
      <c r="D186" s="233"/>
      <c r="E186" s="233">
        <v>487</v>
      </c>
      <c r="F186" s="238"/>
      <c r="G186" s="44"/>
    </row>
    <row r="187" spans="1:7" ht="12.75" hidden="1">
      <c r="A187" s="83"/>
      <c r="B187" s="231" t="s">
        <v>112</v>
      </c>
      <c r="C187" s="232" t="s">
        <v>113</v>
      </c>
      <c r="D187" s="233"/>
      <c r="E187" s="233"/>
      <c r="F187" s="238"/>
      <c r="G187" s="44"/>
    </row>
    <row r="188" spans="2:7" ht="12.75">
      <c r="B188" s="231" t="s">
        <v>114</v>
      </c>
      <c r="C188" s="232" t="s">
        <v>115</v>
      </c>
      <c r="D188" s="233">
        <v>4400</v>
      </c>
      <c r="E188" s="233">
        <v>890</v>
      </c>
      <c r="F188" s="234"/>
      <c r="G188" s="43"/>
    </row>
    <row r="189" spans="2:7" ht="12.75">
      <c r="B189" s="231" t="s">
        <v>116</v>
      </c>
      <c r="C189" s="232" t="s">
        <v>117</v>
      </c>
      <c r="D189" s="233">
        <v>1000</v>
      </c>
      <c r="E189" s="233">
        <v>440</v>
      </c>
      <c r="F189" s="234"/>
      <c r="G189" s="43"/>
    </row>
    <row r="190" spans="1:7" ht="12.75">
      <c r="A190" s="83"/>
      <c r="B190" s="235" t="s">
        <v>216</v>
      </c>
      <c r="C190" s="236" t="s">
        <v>119</v>
      </c>
      <c r="D190" s="237">
        <v>32590</v>
      </c>
      <c r="E190" s="237">
        <v>24195</v>
      </c>
      <c r="F190" s="238"/>
      <c r="G190" s="44"/>
    </row>
    <row r="191" spans="1:7" ht="12.75">
      <c r="A191" s="83"/>
      <c r="B191" s="235" t="s">
        <v>217</v>
      </c>
      <c r="C191" s="236" t="s">
        <v>121</v>
      </c>
      <c r="D191" s="237">
        <v>12825</v>
      </c>
      <c r="E191" s="237">
        <v>4046</v>
      </c>
      <c r="F191" s="238"/>
      <c r="G191" s="44"/>
    </row>
    <row r="192" spans="1:7" ht="12.75">
      <c r="A192" s="83"/>
      <c r="B192" s="235" t="s">
        <v>218</v>
      </c>
      <c r="C192" s="236" t="s">
        <v>123</v>
      </c>
      <c r="D192" s="237">
        <v>2940</v>
      </c>
      <c r="E192" s="237">
        <v>418</v>
      </c>
      <c r="F192" s="238"/>
      <c r="G192" s="44"/>
    </row>
    <row r="193" spans="1:7" ht="12.75">
      <c r="A193" s="83"/>
      <c r="B193" s="235" t="s">
        <v>124</v>
      </c>
      <c r="C193" s="236" t="s">
        <v>125</v>
      </c>
      <c r="D193" s="237">
        <f>SUM(D194:D206)</f>
        <v>259376</v>
      </c>
      <c r="E193" s="237">
        <f>SUM(E194:E203)</f>
        <v>130464</v>
      </c>
      <c r="F193" s="238"/>
      <c r="G193" s="44"/>
    </row>
    <row r="194" spans="2:7" ht="12.75">
      <c r="B194" s="231" t="s">
        <v>126</v>
      </c>
      <c r="C194" s="232" t="s">
        <v>127</v>
      </c>
      <c r="D194" s="233">
        <v>100000</v>
      </c>
      <c r="E194" s="233">
        <v>35212</v>
      </c>
      <c r="F194" s="234"/>
      <c r="G194" s="43"/>
    </row>
    <row r="195" spans="2:7" ht="12.75">
      <c r="B195" s="231" t="s">
        <v>159</v>
      </c>
      <c r="C195" s="232" t="s">
        <v>160</v>
      </c>
      <c r="D195" s="233">
        <v>2000</v>
      </c>
      <c r="E195" s="233">
        <v>7183</v>
      </c>
      <c r="F195" s="234"/>
      <c r="G195" s="43"/>
    </row>
    <row r="196" spans="2:7" ht="12" customHeight="1" hidden="1">
      <c r="B196" s="231" t="s">
        <v>128</v>
      </c>
      <c r="C196" s="232" t="s">
        <v>129</v>
      </c>
      <c r="D196" s="233"/>
      <c r="E196" s="233">
        <v>1211</v>
      </c>
      <c r="F196" s="234"/>
      <c r="G196" s="43"/>
    </row>
    <row r="197" spans="2:7" ht="12.75">
      <c r="B197" s="231" t="s">
        <v>130</v>
      </c>
      <c r="C197" s="232" t="s">
        <v>131</v>
      </c>
      <c r="D197" s="233">
        <v>12820</v>
      </c>
      <c r="E197" s="233">
        <v>7650</v>
      </c>
      <c r="F197" s="234"/>
      <c r="G197" s="43"/>
    </row>
    <row r="198" spans="2:7" ht="12.75">
      <c r="B198" s="231" t="s">
        <v>132</v>
      </c>
      <c r="C198" s="232" t="s">
        <v>133</v>
      </c>
      <c r="D198" s="233">
        <v>85000</v>
      </c>
      <c r="E198" s="233">
        <v>52282</v>
      </c>
      <c r="F198" s="234"/>
      <c r="G198" s="43"/>
    </row>
    <row r="199" spans="2:7" ht="12.75">
      <c r="B199" s="231" t="s">
        <v>134</v>
      </c>
      <c r="C199" s="232" t="s">
        <v>135</v>
      </c>
      <c r="D199" s="233">
        <v>15000</v>
      </c>
      <c r="E199" s="233">
        <v>10321</v>
      </c>
      <c r="F199" s="234"/>
      <c r="G199" s="43"/>
    </row>
    <row r="200" spans="2:7" ht="12.75" hidden="1">
      <c r="B200" s="231" t="s">
        <v>136</v>
      </c>
      <c r="C200" s="232" t="s">
        <v>184</v>
      </c>
      <c r="D200" s="233"/>
      <c r="E200" s="233">
        <v>15815</v>
      </c>
      <c r="F200" s="234"/>
      <c r="G200" s="43"/>
    </row>
    <row r="201" spans="2:7" ht="12.75">
      <c r="B201" s="231" t="s">
        <v>138</v>
      </c>
      <c r="C201" s="232" t="s">
        <v>139</v>
      </c>
      <c r="D201" s="233">
        <v>1000</v>
      </c>
      <c r="E201" s="233"/>
      <c r="F201" s="234"/>
      <c r="G201" s="43"/>
    </row>
    <row r="202" spans="2:7" ht="12.75">
      <c r="B202" s="231" t="s">
        <v>140</v>
      </c>
      <c r="C202" s="232" t="s">
        <v>141</v>
      </c>
      <c r="D202" s="233">
        <v>2000</v>
      </c>
      <c r="E202" s="233">
        <v>656</v>
      </c>
      <c r="F202" s="234"/>
      <c r="G202" s="43"/>
    </row>
    <row r="203" spans="2:7" ht="12" customHeight="1">
      <c r="B203" s="231" t="s">
        <v>142</v>
      </c>
      <c r="C203" s="232" t="s">
        <v>143</v>
      </c>
      <c r="D203" s="233">
        <v>1556</v>
      </c>
      <c r="E203" s="233">
        <v>134</v>
      </c>
      <c r="F203" s="234"/>
      <c r="G203" s="43"/>
    </row>
    <row r="204" spans="2:7" ht="12.75" hidden="1">
      <c r="B204" s="20" t="s">
        <v>144</v>
      </c>
      <c r="C204" s="21" t="s">
        <v>248</v>
      </c>
      <c r="D204" s="22"/>
      <c r="E204" s="22"/>
      <c r="F204" s="23"/>
      <c r="G204" s="103"/>
    </row>
    <row r="205" spans="2:7" ht="12.75" hidden="1">
      <c r="B205" s="20" t="s">
        <v>146</v>
      </c>
      <c r="C205" s="21" t="s">
        <v>147</v>
      </c>
      <c r="D205" s="22"/>
      <c r="E205" s="22"/>
      <c r="F205" s="23"/>
      <c r="G205" s="103"/>
    </row>
    <row r="206" spans="2:7" ht="12.75" customHeight="1" thickBot="1">
      <c r="B206" s="231" t="s">
        <v>146</v>
      </c>
      <c r="C206" s="232" t="s">
        <v>147</v>
      </c>
      <c r="D206" s="233">
        <v>40000</v>
      </c>
      <c r="E206" s="233"/>
      <c r="F206" s="234"/>
      <c r="G206" s="103"/>
    </row>
    <row r="207" spans="2:7" ht="13.5" thickBot="1">
      <c r="B207" s="215"/>
      <c r="C207" s="216" t="s">
        <v>157</v>
      </c>
      <c r="D207" s="217">
        <f>D182+D184+D190+D191+D192+D193</f>
        <v>576176</v>
      </c>
      <c r="E207" s="217">
        <f>E182+E184+E190+E191+E192+E193</f>
        <v>246391</v>
      </c>
      <c r="F207" s="218"/>
      <c r="G207" s="57"/>
    </row>
    <row r="208" spans="2:3" ht="3" customHeight="1">
      <c r="B208" s="96"/>
      <c r="C208" s="135"/>
    </row>
    <row r="209" spans="2:7" ht="16.5" customHeight="1" thickBot="1">
      <c r="B209" s="319" t="s">
        <v>249</v>
      </c>
      <c r="C209" s="319"/>
      <c r="D209" s="319"/>
      <c r="E209" s="319"/>
      <c r="F209" s="319"/>
      <c r="G209" s="319"/>
    </row>
    <row r="210" spans="2:7" ht="8.25" customHeight="1" hidden="1" thickBot="1">
      <c r="B210" s="75"/>
      <c r="C210" s="75"/>
      <c r="D210" s="75"/>
      <c r="E210" s="75"/>
      <c r="F210" s="75"/>
      <c r="G210" s="75"/>
    </row>
    <row r="211" spans="2:7" ht="16.5" customHeight="1">
      <c r="B211" s="308" t="s">
        <v>96</v>
      </c>
      <c r="C211" s="310" t="s">
        <v>97</v>
      </c>
      <c r="D211" s="312" t="s">
        <v>162</v>
      </c>
      <c r="E211" s="312"/>
      <c r="F211" s="35" t="s">
        <v>4</v>
      </c>
      <c r="G211" s="78"/>
    </row>
    <row r="212" spans="2:7" ht="21.75" customHeight="1" thickBot="1">
      <c r="B212" s="315"/>
      <c r="C212" s="316"/>
      <c r="D212" s="59" t="s">
        <v>5</v>
      </c>
      <c r="E212" s="80" t="s">
        <v>163</v>
      </c>
      <c r="F212" s="81" t="s">
        <v>5</v>
      </c>
      <c r="G212" s="82" t="s">
        <v>163</v>
      </c>
    </row>
    <row r="213" spans="2:7" ht="15" customHeight="1">
      <c r="B213" s="227" t="s">
        <v>9</v>
      </c>
      <c r="C213" s="228" t="s">
        <v>98</v>
      </c>
      <c r="D213" s="229">
        <f>SUM(D214:D214)</f>
        <v>39900</v>
      </c>
      <c r="E213" s="229">
        <f>SUM(E214:E214)</f>
        <v>80452</v>
      </c>
      <c r="F213" s="230"/>
      <c r="G213" s="42"/>
    </row>
    <row r="214" spans="2:10" ht="11.25" customHeight="1">
      <c r="B214" s="231" t="s">
        <v>99</v>
      </c>
      <c r="C214" s="232" t="s">
        <v>100</v>
      </c>
      <c r="D214" s="233">
        <v>39900</v>
      </c>
      <c r="E214" s="233">
        <v>80452</v>
      </c>
      <c r="F214" s="234"/>
      <c r="G214" s="43"/>
      <c r="J214" s="77"/>
    </row>
    <row r="215" spans="2:7" ht="13.5" customHeight="1">
      <c r="B215" s="235" t="s">
        <v>106</v>
      </c>
      <c r="C215" s="236" t="s">
        <v>107</v>
      </c>
      <c r="D215" s="237">
        <f>SUM(D216:D220)</f>
        <v>5150</v>
      </c>
      <c r="E215" s="237">
        <f>SUM(E216:E220)</f>
        <v>6816</v>
      </c>
      <c r="F215" s="238"/>
      <c r="G215" s="44"/>
    </row>
    <row r="216" spans="2:7" ht="14.25" customHeight="1" hidden="1">
      <c r="B216" s="231" t="s">
        <v>108</v>
      </c>
      <c r="C216" s="232" t="s">
        <v>109</v>
      </c>
      <c r="D216" s="233"/>
      <c r="E216" s="233">
        <v>4999</v>
      </c>
      <c r="F216" s="238"/>
      <c r="G216" s="44"/>
    </row>
    <row r="217" spans="2:7" ht="13.5" customHeight="1">
      <c r="B217" s="231" t="s">
        <v>110</v>
      </c>
      <c r="C217" s="232" t="s">
        <v>111</v>
      </c>
      <c r="D217" s="233">
        <v>1000</v>
      </c>
      <c r="E217" s="233">
        <v>487</v>
      </c>
      <c r="F217" s="238"/>
      <c r="G217" s="44"/>
    </row>
    <row r="218" spans="2:7" ht="12.75" customHeight="1">
      <c r="B218" s="231" t="s">
        <v>112</v>
      </c>
      <c r="C218" s="232" t="s">
        <v>113</v>
      </c>
      <c r="D218" s="233">
        <v>3150</v>
      </c>
      <c r="E218" s="233"/>
      <c r="F218" s="238"/>
      <c r="G218" s="44"/>
    </row>
    <row r="219" spans="2:7" ht="14.25" customHeight="1">
      <c r="B219" s="231" t="s">
        <v>114</v>
      </c>
      <c r="C219" s="232" t="s">
        <v>115</v>
      </c>
      <c r="D219" s="233">
        <v>500</v>
      </c>
      <c r="E219" s="233">
        <v>890</v>
      </c>
      <c r="F219" s="234"/>
      <c r="G219" s="43"/>
    </row>
    <row r="220" spans="2:7" ht="13.5" customHeight="1">
      <c r="B220" s="231" t="s">
        <v>116</v>
      </c>
      <c r="C220" s="232" t="s">
        <v>117</v>
      </c>
      <c r="D220" s="233">
        <v>500</v>
      </c>
      <c r="E220" s="233">
        <v>440</v>
      </c>
      <c r="F220" s="234"/>
      <c r="G220" s="43"/>
    </row>
    <row r="221" spans="2:7" ht="12.75">
      <c r="B221" s="235" t="s">
        <v>216</v>
      </c>
      <c r="C221" s="236" t="s">
        <v>119</v>
      </c>
      <c r="D221" s="237">
        <v>4700</v>
      </c>
      <c r="E221" s="237">
        <v>24195</v>
      </c>
      <c r="F221" s="238"/>
      <c r="G221" s="44"/>
    </row>
    <row r="222" spans="2:7" ht="12" customHeight="1">
      <c r="B222" s="235" t="s">
        <v>217</v>
      </c>
      <c r="C222" s="236" t="s">
        <v>121</v>
      </c>
      <c r="D222" s="237">
        <v>1950</v>
      </c>
      <c r="E222" s="237">
        <v>4046</v>
      </c>
      <c r="F222" s="238"/>
      <c r="G222" s="44"/>
    </row>
    <row r="223" spans="2:7" ht="12" customHeight="1">
      <c r="B223" s="235" t="s">
        <v>218</v>
      </c>
      <c r="C223" s="236" t="s">
        <v>123</v>
      </c>
      <c r="D223" s="237">
        <v>680</v>
      </c>
      <c r="E223" s="237">
        <v>418</v>
      </c>
      <c r="F223" s="238"/>
      <c r="G223" s="44"/>
    </row>
    <row r="224" spans="2:7" ht="12" customHeight="1">
      <c r="B224" s="235" t="s">
        <v>124</v>
      </c>
      <c r="C224" s="236" t="s">
        <v>125</v>
      </c>
      <c r="D224" s="237">
        <f>SUM(D225:D235)</f>
        <v>80496</v>
      </c>
      <c r="E224" s="237">
        <f>SUM(E225:E233)</f>
        <v>129253</v>
      </c>
      <c r="F224" s="238"/>
      <c r="G224" s="44"/>
    </row>
    <row r="225" spans="2:7" ht="11.25" customHeight="1">
      <c r="B225" s="231" t="s">
        <v>126</v>
      </c>
      <c r="C225" s="232" t="s">
        <v>127</v>
      </c>
      <c r="D225" s="233">
        <v>15000</v>
      </c>
      <c r="E225" s="233">
        <v>35212</v>
      </c>
      <c r="F225" s="234"/>
      <c r="G225" s="43"/>
    </row>
    <row r="226" spans="2:7" ht="12" customHeight="1">
      <c r="B226" s="231" t="s">
        <v>159</v>
      </c>
      <c r="C226" s="232" t="s">
        <v>160</v>
      </c>
      <c r="D226" s="233">
        <v>196</v>
      </c>
      <c r="E226" s="233">
        <v>7183</v>
      </c>
      <c r="F226" s="234"/>
      <c r="G226" s="43"/>
    </row>
    <row r="227" spans="2:7" ht="12.75">
      <c r="B227" s="231" t="s">
        <v>130</v>
      </c>
      <c r="C227" s="232" t="s">
        <v>131</v>
      </c>
      <c r="D227" s="233">
        <v>10000</v>
      </c>
      <c r="E227" s="233">
        <v>7650</v>
      </c>
      <c r="F227" s="234"/>
      <c r="G227" s="43"/>
    </row>
    <row r="228" spans="2:7" ht="12.75">
      <c r="B228" s="231" t="s">
        <v>132</v>
      </c>
      <c r="C228" s="232" t="s">
        <v>133</v>
      </c>
      <c r="D228" s="233">
        <v>27000</v>
      </c>
      <c r="E228" s="233">
        <v>52282</v>
      </c>
      <c r="F228" s="234"/>
      <c r="G228" s="43"/>
    </row>
    <row r="229" spans="2:7" ht="12.75">
      <c r="B229" s="231" t="s">
        <v>134</v>
      </c>
      <c r="C229" s="232" t="s">
        <v>135</v>
      </c>
      <c r="D229" s="233">
        <v>20000</v>
      </c>
      <c r="E229" s="233">
        <v>10321</v>
      </c>
      <c r="F229" s="234"/>
      <c r="G229" s="43"/>
    </row>
    <row r="230" spans="2:7" ht="12" customHeight="1">
      <c r="B230" s="231" t="s">
        <v>136</v>
      </c>
      <c r="C230" s="232" t="s">
        <v>184</v>
      </c>
      <c r="D230" s="233">
        <v>7000</v>
      </c>
      <c r="E230" s="233">
        <v>15815</v>
      </c>
      <c r="F230" s="234"/>
      <c r="G230" s="43"/>
    </row>
    <row r="231" spans="2:7" ht="12.75">
      <c r="B231" s="231" t="s">
        <v>138</v>
      </c>
      <c r="C231" s="232" t="s">
        <v>139</v>
      </c>
      <c r="D231" s="233">
        <v>400</v>
      </c>
      <c r="E231" s="233"/>
      <c r="F231" s="234"/>
      <c r="G231" s="43"/>
    </row>
    <row r="232" spans="2:7" ht="12.75">
      <c r="B232" s="231" t="s">
        <v>140</v>
      </c>
      <c r="C232" s="232" t="s">
        <v>141</v>
      </c>
      <c r="D232" s="233">
        <v>500</v>
      </c>
      <c r="E232" s="233">
        <v>656</v>
      </c>
      <c r="F232" s="234"/>
      <c r="G232" s="43"/>
    </row>
    <row r="233" spans="2:7" ht="11.25" customHeight="1">
      <c r="B233" s="231" t="s">
        <v>142</v>
      </c>
      <c r="C233" s="232" t="s">
        <v>143</v>
      </c>
      <c r="D233" s="233">
        <v>400</v>
      </c>
      <c r="E233" s="233">
        <v>134</v>
      </c>
      <c r="F233" s="234"/>
      <c r="G233" s="43"/>
    </row>
    <row r="234" spans="2:7" ht="0.75" customHeight="1" hidden="1">
      <c r="B234" s="231" t="s">
        <v>144</v>
      </c>
      <c r="C234" s="232" t="s">
        <v>248</v>
      </c>
      <c r="D234" s="233"/>
      <c r="E234" s="233"/>
      <c r="F234" s="234"/>
      <c r="G234" s="103"/>
    </row>
    <row r="235" spans="2:7" ht="12.75" hidden="1">
      <c r="B235" s="231" t="s">
        <v>146</v>
      </c>
      <c r="C235" s="232" t="s">
        <v>147</v>
      </c>
      <c r="D235" s="233"/>
      <c r="E235" s="233"/>
      <c r="F235" s="234"/>
      <c r="G235" s="103"/>
    </row>
    <row r="236" spans="2:7" ht="15.75" customHeight="1" thickBot="1">
      <c r="B236" s="277" t="s">
        <v>251</v>
      </c>
      <c r="C236" s="278" t="s">
        <v>252</v>
      </c>
      <c r="D236" s="275">
        <v>13000</v>
      </c>
      <c r="E236" s="252"/>
      <c r="F236" s="253"/>
      <c r="G236" s="103"/>
    </row>
    <row r="237" spans="2:7" ht="13.5" thickBot="1">
      <c r="B237" s="215"/>
      <c r="C237" s="216" t="s">
        <v>157</v>
      </c>
      <c r="D237" s="217">
        <f>D213+D215+D221+D222+D223+D224+D236</f>
        <v>145876</v>
      </c>
      <c r="E237" s="217">
        <f>E213+E215+E221+E222+E223+E224</f>
        <v>245180</v>
      </c>
      <c r="F237" s="218"/>
      <c r="G237" s="57"/>
    </row>
    <row r="239" ht="6.75" customHeight="1"/>
    <row r="246" spans="2:7" ht="12" customHeight="1" thickBot="1">
      <c r="B246" s="319" t="s">
        <v>250</v>
      </c>
      <c r="C246" s="319"/>
      <c r="D246" s="319"/>
      <c r="E246" s="319"/>
      <c r="F246" s="319"/>
      <c r="G246" s="319"/>
    </row>
    <row r="247" spans="2:7" ht="13.5" hidden="1" thickBot="1">
      <c r="B247" s="75"/>
      <c r="C247" s="75"/>
      <c r="D247" s="75"/>
      <c r="E247" s="75"/>
      <c r="F247" s="75"/>
      <c r="G247" s="75"/>
    </row>
    <row r="248" spans="2:7" ht="12.75">
      <c r="B248" s="308" t="s">
        <v>96</v>
      </c>
      <c r="C248" s="310" t="s">
        <v>97</v>
      </c>
      <c r="D248" s="312" t="s">
        <v>162</v>
      </c>
      <c r="E248" s="312"/>
      <c r="F248" s="35" t="s">
        <v>4</v>
      </c>
      <c r="G248" s="78"/>
    </row>
    <row r="249" spans="2:7" ht="14.25" customHeight="1" thickBot="1">
      <c r="B249" s="315"/>
      <c r="C249" s="316"/>
      <c r="D249" s="59" t="s">
        <v>5</v>
      </c>
      <c r="E249" s="80" t="s">
        <v>163</v>
      </c>
      <c r="F249" s="81" t="s">
        <v>5</v>
      </c>
      <c r="G249" s="82" t="s">
        <v>163</v>
      </c>
    </row>
    <row r="250" spans="2:7" ht="15" customHeight="1">
      <c r="B250" s="12" t="s">
        <v>9</v>
      </c>
      <c r="C250" s="13" t="s">
        <v>98</v>
      </c>
      <c r="D250" s="14">
        <f>SUM(D251:D251)</f>
        <v>50120</v>
      </c>
      <c r="E250" s="14">
        <f>SUM(E251:E251)</f>
        <v>80452</v>
      </c>
      <c r="F250" s="15"/>
      <c r="G250" s="42"/>
    </row>
    <row r="251" spans="2:10" ht="13.5" customHeight="1">
      <c r="B251" s="231" t="s">
        <v>99</v>
      </c>
      <c r="C251" s="232" t="s">
        <v>100</v>
      </c>
      <c r="D251" s="233">
        <v>50120</v>
      </c>
      <c r="E251" s="233">
        <v>80452</v>
      </c>
      <c r="F251" s="234"/>
      <c r="G251" s="43"/>
      <c r="J251" s="77"/>
    </row>
    <row r="252" spans="2:7" ht="14.25" customHeight="1">
      <c r="B252" s="235" t="s">
        <v>106</v>
      </c>
      <c r="C252" s="236" t="s">
        <v>107</v>
      </c>
      <c r="D252" s="237">
        <f>+D253+D254+D255+D256+D257</f>
        <v>7400</v>
      </c>
      <c r="E252" s="237">
        <f>SUM(E253:E257)</f>
        <v>6816</v>
      </c>
      <c r="F252" s="238"/>
      <c r="G252" s="44"/>
    </row>
    <row r="253" spans="2:7" ht="12.75" hidden="1">
      <c r="B253" s="231" t="s">
        <v>108</v>
      </c>
      <c r="C253" s="232" t="s">
        <v>109</v>
      </c>
      <c r="D253" s="233"/>
      <c r="E253" s="233">
        <v>4999</v>
      </c>
      <c r="F253" s="238"/>
      <c r="G253" s="44"/>
    </row>
    <row r="254" spans="2:7" ht="12.75">
      <c r="B254" s="231" t="s">
        <v>110</v>
      </c>
      <c r="C254" s="232" t="s">
        <v>111</v>
      </c>
      <c r="D254" s="233">
        <v>2450</v>
      </c>
      <c r="E254" s="233">
        <v>487</v>
      </c>
      <c r="F254" s="238"/>
      <c r="G254" s="44"/>
    </row>
    <row r="255" spans="2:7" ht="12.75">
      <c r="B255" s="231" t="s">
        <v>112</v>
      </c>
      <c r="C255" s="232" t="s">
        <v>113</v>
      </c>
      <c r="D255" s="233">
        <v>3450</v>
      </c>
      <c r="E255" s="233"/>
      <c r="F255" s="238"/>
      <c r="G255" s="44"/>
    </row>
    <row r="256" spans="2:7" ht="12.75">
      <c r="B256" s="231" t="s">
        <v>114</v>
      </c>
      <c r="C256" s="232" t="s">
        <v>115</v>
      </c>
      <c r="D256" s="233">
        <v>1000</v>
      </c>
      <c r="E256" s="233">
        <v>890</v>
      </c>
      <c r="F256" s="234"/>
      <c r="G256" s="43"/>
    </row>
    <row r="257" spans="2:7" ht="13.5" customHeight="1">
      <c r="B257" s="231" t="s">
        <v>116</v>
      </c>
      <c r="C257" s="232" t="s">
        <v>117</v>
      </c>
      <c r="D257" s="233">
        <v>500</v>
      </c>
      <c r="E257" s="233">
        <v>440</v>
      </c>
      <c r="F257" s="234"/>
      <c r="G257" s="43"/>
    </row>
    <row r="258" spans="2:7" ht="12.75">
      <c r="B258" s="235" t="s">
        <v>216</v>
      </c>
      <c r="C258" s="236" t="s">
        <v>119</v>
      </c>
      <c r="D258" s="237">
        <v>4835</v>
      </c>
      <c r="E258" s="237">
        <v>24195</v>
      </c>
      <c r="F258" s="238"/>
      <c r="G258" s="44"/>
    </row>
    <row r="259" spans="2:7" ht="12.75">
      <c r="B259" s="235" t="s">
        <v>217</v>
      </c>
      <c r="C259" s="236" t="s">
        <v>121</v>
      </c>
      <c r="D259" s="237">
        <v>2406</v>
      </c>
      <c r="E259" s="237">
        <v>4046</v>
      </c>
      <c r="F259" s="238"/>
      <c r="G259" s="44"/>
    </row>
    <row r="260" spans="2:7" ht="12.75">
      <c r="B260" s="235" t="s">
        <v>218</v>
      </c>
      <c r="C260" s="236" t="s">
        <v>123</v>
      </c>
      <c r="D260" s="237">
        <v>1270</v>
      </c>
      <c r="E260" s="237">
        <v>418</v>
      </c>
      <c r="F260" s="238"/>
      <c r="G260" s="44"/>
    </row>
    <row r="261" spans="2:7" ht="15" customHeight="1">
      <c r="B261" s="235" t="s">
        <v>124</v>
      </c>
      <c r="C261" s="236" t="s">
        <v>125</v>
      </c>
      <c r="D261" s="237">
        <f>SUM(D262:D273)</f>
        <v>35528</v>
      </c>
      <c r="E261" s="237">
        <f>SUM(E262:E271)</f>
        <v>130464</v>
      </c>
      <c r="F261" s="238"/>
      <c r="G261" s="44"/>
    </row>
    <row r="262" spans="2:7" ht="12.75" customHeight="1">
      <c r="B262" s="231" t="s">
        <v>126</v>
      </c>
      <c r="C262" s="232" t="s">
        <v>127</v>
      </c>
      <c r="D262" s="233">
        <v>13000</v>
      </c>
      <c r="E262" s="233">
        <v>35212</v>
      </c>
      <c r="F262" s="234"/>
      <c r="G262" s="43"/>
    </row>
    <row r="263" spans="2:7" ht="12.75" hidden="1">
      <c r="B263" s="231" t="s">
        <v>159</v>
      </c>
      <c r="C263" s="232" t="s">
        <v>160</v>
      </c>
      <c r="D263" s="233"/>
      <c r="E263" s="233">
        <v>7183</v>
      </c>
      <c r="F263" s="234"/>
      <c r="G263" s="43"/>
    </row>
    <row r="264" spans="2:7" ht="12.75" hidden="1">
      <c r="B264" s="231" t="s">
        <v>128</v>
      </c>
      <c r="C264" s="232" t="s">
        <v>129</v>
      </c>
      <c r="D264" s="233"/>
      <c r="E264" s="233">
        <v>1211</v>
      </c>
      <c r="F264" s="234"/>
      <c r="G264" s="43"/>
    </row>
    <row r="265" spans="2:7" ht="12.75">
      <c r="B265" s="231" t="s">
        <v>130</v>
      </c>
      <c r="C265" s="232" t="s">
        <v>131</v>
      </c>
      <c r="D265" s="233">
        <v>2000</v>
      </c>
      <c r="E265" s="233">
        <v>7650</v>
      </c>
      <c r="F265" s="234"/>
      <c r="G265" s="43"/>
    </row>
    <row r="266" spans="2:7" ht="12.75" customHeight="1">
      <c r="B266" s="231" t="s">
        <v>132</v>
      </c>
      <c r="C266" s="232" t="s">
        <v>133</v>
      </c>
      <c r="D266" s="233">
        <v>13500</v>
      </c>
      <c r="E266" s="233">
        <v>52282</v>
      </c>
      <c r="F266" s="234"/>
      <c r="G266" s="43"/>
    </row>
    <row r="267" spans="2:7" ht="14.25" customHeight="1">
      <c r="B267" s="231" t="s">
        <v>134</v>
      </c>
      <c r="C267" s="232" t="s">
        <v>135</v>
      </c>
      <c r="D267" s="233">
        <v>6211</v>
      </c>
      <c r="E267" s="233">
        <v>10321</v>
      </c>
      <c r="F267" s="234"/>
      <c r="G267" s="43"/>
    </row>
    <row r="268" spans="2:7" ht="12.75" customHeight="1" hidden="1">
      <c r="B268" s="231" t="s">
        <v>136</v>
      </c>
      <c r="C268" s="232" t="s">
        <v>184</v>
      </c>
      <c r="D268" s="233"/>
      <c r="E268" s="233">
        <v>15815</v>
      </c>
      <c r="F268" s="234"/>
      <c r="G268" s="43"/>
    </row>
    <row r="269" spans="2:7" ht="12.75">
      <c r="B269" s="231" t="s">
        <v>138</v>
      </c>
      <c r="C269" s="232" t="s">
        <v>139</v>
      </c>
      <c r="D269" s="233">
        <v>67</v>
      </c>
      <c r="E269" s="233"/>
      <c r="F269" s="234"/>
      <c r="G269" s="43"/>
    </row>
    <row r="270" spans="2:7" ht="12.75">
      <c r="B270" s="231" t="s">
        <v>140</v>
      </c>
      <c r="C270" s="232" t="s">
        <v>141</v>
      </c>
      <c r="D270" s="233">
        <v>250</v>
      </c>
      <c r="E270" s="233">
        <v>656</v>
      </c>
      <c r="F270" s="234"/>
      <c r="G270" s="43"/>
    </row>
    <row r="271" spans="2:7" ht="14.25" customHeight="1">
      <c r="B271" s="231" t="s">
        <v>142</v>
      </c>
      <c r="C271" s="232" t="s">
        <v>143</v>
      </c>
      <c r="D271" s="233">
        <v>500</v>
      </c>
      <c r="E271" s="233">
        <v>134</v>
      </c>
      <c r="F271" s="234"/>
      <c r="G271" s="43"/>
    </row>
    <row r="272" spans="2:7" ht="12.75" customHeight="1" hidden="1">
      <c r="B272" s="20" t="s">
        <v>144</v>
      </c>
      <c r="C272" s="21" t="s">
        <v>248</v>
      </c>
      <c r="D272" s="22"/>
      <c r="E272" s="22"/>
      <c r="F272" s="23"/>
      <c r="G272" s="103"/>
    </row>
    <row r="273" spans="2:7" ht="0.75" customHeight="1" thickBot="1">
      <c r="B273" s="20" t="s">
        <v>146</v>
      </c>
      <c r="C273" s="21" t="s">
        <v>147</v>
      </c>
      <c r="D273" s="22"/>
      <c r="E273" s="22"/>
      <c r="F273" s="23"/>
      <c r="G273" s="103"/>
    </row>
    <row r="274" spans="2:7" ht="3" customHeight="1" hidden="1" thickBot="1">
      <c r="B274" s="50" t="s">
        <v>195</v>
      </c>
      <c r="C274" s="51" t="s">
        <v>196</v>
      </c>
      <c r="D274" s="48"/>
      <c r="E274" s="92"/>
      <c r="F274" s="91"/>
      <c r="G274" s="103"/>
    </row>
    <row r="275" spans="2:7" ht="13.5" thickBot="1">
      <c r="B275" s="215"/>
      <c r="C275" s="216" t="s">
        <v>157</v>
      </c>
      <c r="D275" s="217">
        <f>D250+D252+D258+D259+D260+D261+D274</f>
        <v>101559</v>
      </c>
      <c r="E275" s="217">
        <f>E250+E252+E258+E259+E260+E261</f>
        <v>246391</v>
      </c>
      <c r="F275" s="218"/>
      <c r="G275" s="57"/>
    </row>
  </sheetData>
  <mergeCells count="38">
    <mergeCell ref="B246:G246"/>
    <mergeCell ref="B248:B249"/>
    <mergeCell ref="C248:C249"/>
    <mergeCell ref="D248:E248"/>
    <mergeCell ref="B19:G19"/>
    <mergeCell ref="B20:B21"/>
    <mergeCell ref="C20:C21"/>
    <mergeCell ref="D20:E20"/>
    <mergeCell ref="A64:F64"/>
    <mergeCell ref="B65:G65"/>
    <mergeCell ref="B66:B67"/>
    <mergeCell ref="C66:C67"/>
    <mergeCell ref="D66:E66"/>
    <mergeCell ref="B104:G104"/>
    <mergeCell ref="B105:B106"/>
    <mergeCell ref="C105:C106"/>
    <mergeCell ref="D105:E105"/>
    <mergeCell ref="B151:F151"/>
    <mergeCell ref="B153:B154"/>
    <mergeCell ref="C153:C154"/>
    <mergeCell ref="D153:E153"/>
    <mergeCell ref="B178:G178"/>
    <mergeCell ref="B180:B181"/>
    <mergeCell ref="C180:C181"/>
    <mergeCell ref="D180:E180"/>
    <mergeCell ref="B1:G1"/>
    <mergeCell ref="B2:F2"/>
    <mergeCell ref="B3:B4"/>
    <mergeCell ref="C3:C4"/>
    <mergeCell ref="D3:E3"/>
    <mergeCell ref="B209:G209"/>
    <mergeCell ref="B211:B212"/>
    <mergeCell ref="C211:C212"/>
    <mergeCell ref="D211:E211"/>
    <mergeCell ref="B134:G134"/>
    <mergeCell ref="B136:B137"/>
    <mergeCell ref="C136:C137"/>
    <mergeCell ref="D136:E136"/>
  </mergeCells>
  <printOptions/>
  <pageMargins left="0.75" right="0.75" top="0.36" bottom="0" header="0.196850393700787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04"/>
  <sheetViews>
    <sheetView workbookViewId="0" topLeftCell="A59">
      <selection activeCell="B50" sqref="B50:F50"/>
    </sheetView>
  </sheetViews>
  <sheetFormatPr defaultColWidth="9.140625" defaultRowHeight="12.75"/>
  <cols>
    <col min="1" max="1" width="10.7109375" style="3" customWidth="1"/>
    <col min="2" max="2" width="9.28125" style="3" customWidth="1"/>
    <col min="3" max="3" width="41.421875" style="3" customWidth="1"/>
    <col min="4" max="4" width="12.57421875" style="3" customWidth="1"/>
    <col min="5" max="5" width="9.57421875" style="3" hidden="1" customWidth="1"/>
    <col min="6" max="6" width="12.28125" style="3" customWidth="1"/>
    <col min="7" max="7" width="9.8515625" style="3" hidden="1" customWidth="1"/>
    <col min="8" max="16384" width="7.57421875" style="3" customWidth="1"/>
  </cols>
  <sheetData>
    <row r="1" ht="12.75" hidden="1"/>
    <row r="2" ht="12.75" hidden="1"/>
    <row r="3" spans="2:7" ht="13.5" thickBot="1">
      <c r="B3" s="319" t="s">
        <v>185</v>
      </c>
      <c r="C3" s="319"/>
      <c r="D3" s="319"/>
      <c r="E3" s="319"/>
      <c r="F3" s="319"/>
      <c r="G3" s="319"/>
    </row>
    <row r="4" spans="2:7" ht="13.5" hidden="1" thickBot="1">
      <c r="B4" s="75"/>
      <c r="C4" s="75"/>
      <c r="D4" s="75"/>
      <c r="E4" s="75"/>
      <c r="F4" s="75"/>
      <c r="G4" s="75"/>
    </row>
    <row r="5" spans="2:7" ht="18.75" customHeight="1">
      <c r="B5" s="308" t="s">
        <v>96</v>
      </c>
      <c r="C5" s="310" t="s">
        <v>97</v>
      </c>
      <c r="D5" s="312" t="s">
        <v>162</v>
      </c>
      <c r="E5" s="312"/>
      <c r="F5" s="35" t="s">
        <v>4</v>
      </c>
      <c r="G5" s="78"/>
    </row>
    <row r="6" spans="1:7" ht="13.5" customHeight="1" thickBot="1">
      <c r="A6" s="79"/>
      <c r="B6" s="309"/>
      <c r="C6" s="311"/>
      <c r="D6" s="38" t="s">
        <v>5</v>
      </c>
      <c r="E6" s="116" t="s">
        <v>163</v>
      </c>
      <c r="F6" s="40" t="s">
        <v>5</v>
      </c>
      <c r="G6" s="82" t="s">
        <v>163</v>
      </c>
    </row>
    <row r="7" spans="2:7" ht="12.75" hidden="1">
      <c r="B7" s="118" t="s">
        <v>9</v>
      </c>
      <c r="C7" s="119" t="s">
        <v>98</v>
      </c>
      <c r="D7" s="120">
        <f>SUM(D8:D11)</f>
        <v>0</v>
      </c>
      <c r="E7" s="121"/>
      <c r="F7" s="122">
        <f>SUM(F8:F11)</f>
        <v>0</v>
      </c>
      <c r="G7" s="99"/>
    </row>
    <row r="8" spans="2:7" ht="12.75" hidden="1">
      <c r="B8" s="20" t="s">
        <v>99</v>
      </c>
      <c r="C8" s="21" t="s">
        <v>100</v>
      </c>
      <c r="D8" s="22"/>
      <c r="E8" s="123"/>
      <c r="F8" s="23"/>
      <c r="G8" s="97"/>
    </row>
    <row r="9" spans="2:7" ht="12.75" hidden="1">
      <c r="B9" s="20" t="s">
        <v>101</v>
      </c>
      <c r="C9" s="21" t="s">
        <v>102</v>
      </c>
      <c r="D9" s="22"/>
      <c r="E9" s="123"/>
      <c r="F9" s="23"/>
      <c r="G9" s="97"/>
    </row>
    <row r="10" spans="2:7" ht="12.75" hidden="1">
      <c r="B10" s="20" t="s">
        <v>103</v>
      </c>
      <c r="C10" s="21" t="s">
        <v>104</v>
      </c>
      <c r="D10" s="22"/>
      <c r="E10" s="123"/>
      <c r="F10" s="23"/>
      <c r="G10" s="97"/>
    </row>
    <row r="11" spans="2:7" ht="13.5" hidden="1" thickBot="1">
      <c r="B11" s="89" t="s">
        <v>11</v>
      </c>
      <c r="C11" s="90" t="s">
        <v>105</v>
      </c>
      <c r="D11" s="92"/>
      <c r="E11" s="124"/>
      <c r="F11" s="91"/>
      <c r="G11" s="97"/>
    </row>
    <row r="12" spans="1:7" ht="12.75" hidden="1">
      <c r="A12" s="83"/>
      <c r="B12" s="12" t="s">
        <v>106</v>
      </c>
      <c r="C12" s="13" t="s">
        <v>107</v>
      </c>
      <c r="D12" s="14"/>
      <c r="E12" s="14"/>
      <c r="F12" s="15"/>
      <c r="G12" s="42">
        <f>SUM(G13:G17)</f>
        <v>56</v>
      </c>
    </row>
    <row r="13" spans="2:7" ht="12.75" hidden="1">
      <c r="B13" s="20" t="s">
        <v>108</v>
      </c>
      <c r="C13" s="21" t="s">
        <v>177</v>
      </c>
      <c r="D13" s="22"/>
      <c r="E13" s="22"/>
      <c r="F13" s="23"/>
      <c r="G13" s="43"/>
    </row>
    <row r="14" spans="2:7" ht="12.75" hidden="1">
      <c r="B14" s="20" t="s">
        <v>110</v>
      </c>
      <c r="C14" s="21" t="s">
        <v>178</v>
      </c>
      <c r="D14" s="22"/>
      <c r="E14" s="22"/>
      <c r="F14" s="23"/>
      <c r="G14" s="43">
        <v>56</v>
      </c>
    </row>
    <row r="15" spans="2:7" ht="12.75" hidden="1">
      <c r="B15" s="20" t="s">
        <v>112</v>
      </c>
      <c r="C15" s="21" t="s">
        <v>186</v>
      </c>
      <c r="D15" s="22"/>
      <c r="E15" s="22"/>
      <c r="F15" s="23"/>
      <c r="G15" s="43"/>
    </row>
    <row r="16" spans="2:7" ht="12.75" hidden="1">
      <c r="B16" s="20" t="s">
        <v>114</v>
      </c>
      <c r="C16" s="21" t="s">
        <v>179</v>
      </c>
      <c r="D16" s="22"/>
      <c r="E16" s="22"/>
      <c r="F16" s="23"/>
      <c r="G16" s="43"/>
    </row>
    <row r="17" spans="2:7" ht="12.75" hidden="1">
      <c r="B17" s="20" t="s">
        <v>116</v>
      </c>
      <c r="C17" s="21" t="s">
        <v>117</v>
      </c>
      <c r="D17" s="22"/>
      <c r="E17" s="22"/>
      <c r="F17" s="23"/>
      <c r="G17" s="43"/>
    </row>
    <row r="18" spans="1:7" ht="12.75" hidden="1">
      <c r="A18" s="83"/>
      <c r="B18" s="16" t="s">
        <v>118</v>
      </c>
      <c r="C18" s="17" t="s">
        <v>119</v>
      </c>
      <c r="D18" s="18"/>
      <c r="E18" s="18"/>
      <c r="F18" s="19"/>
      <c r="G18" s="44"/>
    </row>
    <row r="19" spans="1:7" ht="12.75" hidden="1">
      <c r="A19" s="83"/>
      <c r="B19" s="16" t="s">
        <v>120</v>
      </c>
      <c r="C19" s="17" t="s">
        <v>121</v>
      </c>
      <c r="D19" s="18"/>
      <c r="E19" s="18"/>
      <c r="F19" s="19"/>
      <c r="G19" s="44">
        <v>13</v>
      </c>
    </row>
    <row r="20" spans="1:7" ht="12.75" hidden="1">
      <c r="A20" s="83"/>
      <c r="B20" s="16" t="s">
        <v>122</v>
      </c>
      <c r="C20" s="17" t="s">
        <v>187</v>
      </c>
      <c r="D20" s="18"/>
      <c r="E20" s="18"/>
      <c r="F20" s="19"/>
      <c r="G20" s="44"/>
    </row>
    <row r="21" spans="1:7" ht="12.75">
      <c r="A21" s="83"/>
      <c r="B21" s="235" t="s">
        <v>124</v>
      </c>
      <c r="C21" s="236" t="s">
        <v>125</v>
      </c>
      <c r="D21" s="237"/>
      <c r="E21" s="237"/>
      <c r="F21" s="238">
        <f>SUM(F22:F26)</f>
        <v>9000</v>
      </c>
      <c r="G21" s="44">
        <f>SUM(G22:G26)</f>
        <v>2985</v>
      </c>
    </row>
    <row r="22" spans="2:7" ht="12.75">
      <c r="B22" s="231" t="s">
        <v>130</v>
      </c>
      <c r="C22" s="232" t="s">
        <v>131</v>
      </c>
      <c r="D22" s="233"/>
      <c r="E22" s="233"/>
      <c r="F22" s="234">
        <v>500</v>
      </c>
      <c r="G22" s="43"/>
    </row>
    <row r="23" spans="2:7" ht="12.75" customHeight="1">
      <c r="B23" s="231" t="s">
        <v>132</v>
      </c>
      <c r="C23" s="232" t="s">
        <v>133</v>
      </c>
      <c r="D23" s="233"/>
      <c r="E23" s="233"/>
      <c r="F23" s="234">
        <v>4500</v>
      </c>
      <c r="G23" s="43"/>
    </row>
    <row r="24" spans="2:7" ht="14.25" customHeight="1" thickBot="1">
      <c r="B24" s="231" t="s">
        <v>134</v>
      </c>
      <c r="C24" s="232" t="s">
        <v>135</v>
      </c>
      <c r="D24" s="233"/>
      <c r="E24" s="233"/>
      <c r="F24" s="234">
        <v>4000</v>
      </c>
      <c r="G24" s="43">
        <v>2370</v>
      </c>
    </row>
    <row r="25" spans="2:7" ht="12.75" hidden="1">
      <c r="B25" s="20" t="s">
        <v>136</v>
      </c>
      <c r="C25" s="21" t="s">
        <v>137</v>
      </c>
      <c r="D25" s="22"/>
      <c r="E25" s="22"/>
      <c r="F25" s="23"/>
      <c r="G25" s="43">
        <v>615</v>
      </c>
    </row>
    <row r="26" spans="2:11" s="83" customFormat="1" ht="12.75" hidden="1">
      <c r="B26" s="20" t="s">
        <v>146</v>
      </c>
      <c r="C26" s="21" t="s">
        <v>147</v>
      </c>
      <c r="D26" s="22"/>
      <c r="E26" s="22"/>
      <c r="F26" s="23"/>
      <c r="G26" s="43"/>
      <c r="H26" s="3"/>
      <c r="I26" s="3"/>
      <c r="J26" s="3"/>
      <c r="K26" s="3"/>
    </row>
    <row r="27" spans="2:11" ht="12.75" customHeight="1" hidden="1" thickBot="1">
      <c r="B27" s="26"/>
      <c r="C27" s="27"/>
      <c r="D27" s="125"/>
      <c r="E27" s="125"/>
      <c r="F27" s="126"/>
      <c r="G27" s="127">
        <v>147141</v>
      </c>
      <c r="H27" s="83"/>
      <c r="I27" s="83"/>
      <c r="J27" s="83"/>
      <c r="K27" s="83"/>
    </row>
    <row r="28" spans="2:7" ht="13.5" thickBot="1">
      <c r="B28" s="94"/>
      <c r="C28" s="54" t="s">
        <v>157</v>
      </c>
      <c r="D28" s="55"/>
      <c r="E28" s="55"/>
      <c r="F28" s="56">
        <f>F21+F27</f>
        <v>9000</v>
      </c>
      <c r="G28" s="87">
        <f>G12+G19+G21+G27</f>
        <v>150195</v>
      </c>
    </row>
    <row r="29" ht="10.5" customHeight="1"/>
    <row r="30" ht="12.75" hidden="1"/>
    <row r="31" ht="12.75" hidden="1"/>
    <row r="32" ht="12.75" hidden="1"/>
    <row r="33" spans="2:7" ht="19.5" customHeight="1" thickBot="1">
      <c r="B33" s="319" t="s">
        <v>190</v>
      </c>
      <c r="C33" s="319"/>
      <c r="D33" s="319"/>
      <c r="E33" s="319"/>
      <c r="F33" s="319"/>
      <c r="G33" s="75"/>
    </row>
    <row r="34" spans="2:7" ht="12" customHeight="1" hidden="1" thickBot="1">
      <c r="B34" s="75"/>
      <c r="C34" s="75"/>
      <c r="D34" s="75"/>
      <c r="E34" s="75"/>
      <c r="F34" s="75"/>
      <c r="G34" s="75"/>
    </row>
    <row r="35" spans="2:7" ht="12.75">
      <c r="B35" s="308" t="s">
        <v>96</v>
      </c>
      <c r="C35" s="334" t="s">
        <v>97</v>
      </c>
      <c r="D35" s="292" t="s">
        <v>162</v>
      </c>
      <c r="E35" s="312"/>
      <c r="F35" s="35" t="s">
        <v>4</v>
      </c>
      <c r="G35" s="78"/>
    </row>
    <row r="36" spans="2:7" ht="19.5" customHeight="1">
      <c r="B36" s="315"/>
      <c r="C36" s="336"/>
      <c r="D36" s="206" t="s">
        <v>5</v>
      </c>
      <c r="E36" s="80" t="s">
        <v>163</v>
      </c>
      <c r="F36" s="81" t="s">
        <v>5</v>
      </c>
      <c r="G36" s="82" t="s">
        <v>163</v>
      </c>
    </row>
    <row r="37" spans="2:7" s="203" customFormat="1" ht="1.5" customHeight="1" thickBot="1">
      <c r="B37" s="16" t="s">
        <v>106</v>
      </c>
      <c r="C37" s="17" t="s">
        <v>107</v>
      </c>
      <c r="D37" s="207"/>
      <c r="E37" s="208"/>
      <c r="F37" s="221">
        <f>F39</f>
        <v>0</v>
      </c>
      <c r="G37" s="205"/>
    </row>
    <row r="38" spans="2:7" s="203" customFormat="1" ht="14.25" customHeight="1" hidden="1">
      <c r="B38" s="20" t="s">
        <v>108</v>
      </c>
      <c r="C38" s="21" t="s">
        <v>109</v>
      </c>
      <c r="D38" s="207"/>
      <c r="E38" s="208"/>
      <c r="F38" s="221"/>
      <c r="G38" s="205"/>
    </row>
    <row r="39" spans="2:7" s="203" customFormat="1" ht="14.25" customHeight="1" hidden="1" thickBot="1">
      <c r="B39" s="20"/>
      <c r="C39" s="21"/>
      <c r="D39" s="207"/>
      <c r="E39" s="208"/>
      <c r="F39" s="255"/>
      <c r="G39" s="205"/>
    </row>
    <row r="40" spans="2:7" ht="14.25" customHeight="1">
      <c r="B40" s="268" t="s">
        <v>124</v>
      </c>
      <c r="C40" s="269" t="s">
        <v>125</v>
      </c>
      <c r="D40" s="270"/>
      <c r="E40" s="270"/>
      <c r="F40" s="271">
        <f>SUM(F41:F46)</f>
        <v>86000</v>
      </c>
      <c r="G40" s="42">
        <f>SUM(G41:G46)</f>
        <v>32552</v>
      </c>
    </row>
    <row r="41" spans="2:7" ht="12.75" hidden="1">
      <c r="B41" s="231" t="s">
        <v>130</v>
      </c>
      <c r="C41" s="232" t="s">
        <v>131</v>
      </c>
      <c r="D41" s="233"/>
      <c r="E41" s="233"/>
      <c r="F41" s="234"/>
      <c r="G41" s="43">
        <v>1041</v>
      </c>
    </row>
    <row r="42" spans="2:13" ht="12.75">
      <c r="B42" s="231" t="s">
        <v>132</v>
      </c>
      <c r="C42" s="232" t="s">
        <v>133</v>
      </c>
      <c r="D42" s="233"/>
      <c r="E42" s="233"/>
      <c r="F42" s="234">
        <v>55000</v>
      </c>
      <c r="G42" s="43">
        <v>31511</v>
      </c>
      <c r="M42" s="3" t="s">
        <v>191</v>
      </c>
    </row>
    <row r="43" spans="2:7" ht="12.75" hidden="1">
      <c r="B43" s="231" t="s">
        <v>134</v>
      </c>
      <c r="C43" s="232" t="s">
        <v>135</v>
      </c>
      <c r="D43" s="233"/>
      <c r="E43" s="233"/>
      <c r="F43" s="234"/>
      <c r="G43" s="43"/>
    </row>
    <row r="44" spans="2:7" ht="13.5" hidden="1" thickBot="1">
      <c r="B44" s="231" t="s">
        <v>136</v>
      </c>
      <c r="C44" s="232" t="s">
        <v>184</v>
      </c>
      <c r="D44" s="252"/>
      <c r="E44" s="252"/>
      <c r="F44" s="253"/>
      <c r="G44" s="43"/>
    </row>
    <row r="45" spans="2:7" ht="13.5" customHeight="1" thickBot="1">
      <c r="B45" s="231" t="s">
        <v>134</v>
      </c>
      <c r="C45" s="232" t="s">
        <v>135</v>
      </c>
      <c r="D45" s="288"/>
      <c r="E45" s="288"/>
      <c r="F45" s="245">
        <v>1000</v>
      </c>
      <c r="G45" s="43"/>
    </row>
    <row r="46" spans="2:7" ht="13.5" customHeight="1" thickBot="1">
      <c r="B46" s="231" t="s">
        <v>136</v>
      </c>
      <c r="C46" s="232" t="s">
        <v>137</v>
      </c>
      <c r="D46" s="252"/>
      <c r="E46" s="252"/>
      <c r="F46" s="253">
        <v>30000</v>
      </c>
      <c r="G46" s="93"/>
    </row>
    <row r="47" spans="2:7" ht="13.5" thickBot="1">
      <c r="B47" s="94"/>
      <c r="C47" s="54" t="s">
        <v>157</v>
      </c>
      <c r="D47" s="55"/>
      <c r="E47" s="55"/>
      <c r="F47" s="56">
        <f>F40+F37</f>
        <v>86000</v>
      </c>
      <c r="G47" s="57">
        <f>G40</f>
        <v>32552</v>
      </c>
    </row>
    <row r="49" spans="2:6" ht="12.75">
      <c r="B49" s="319" t="s">
        <v>244</v>
      </c>
      <c r="C49" s="319"/>
      <c r="D49" s="319"/>
      <c r="E49" s="319"/>
      <c r="F49" s="319"/>
    </row>
    <row r="50" spans="2:6" ht="13.5" thickBot="1">
      <c r="B50" s="333" t="s">
        <v>266</v>
      </c>
      <c r="C50" s="333"/>
      <c r="D50" s="333"/>
      <c r="E50" s="333"/>
      <c r="F50" s="333"/>
    </row>
    <row r="51" spans="2:6" ht="12.75">
      <c r="B51" s="308" t="s">
        <v>96</v>
      </c>
      <c r="C51" s="334" t="s">
        <v>97</v>
      </c>
      <c r="D51" s="292" t="s">
        <v>162</v>
      </c>
      <c r="E51" s="312"/>
      <c r="F51" s="35" t="s">
        <v>4</v>
      </c>
    </row>
    <row r="52" spans="2:6" ht="26.25" thickBot="1">
      <c r="B52" s="309"/>
      <c r="C52" s="335"/>
      <c r="D52" s="186" t="s">
        <v>5</v>
      </c>
      <c r="E52" s="116" t="s">
        <v>163</v>
      </c>
      <c r="F52" s="40" t="s">
        <v>5</v>
      </c>
    </row>
    <row r="53" spans="2:6" ht="13.5" customHeight="1">
      <c r="B53" s="12" t="s">
        <v>124</v>
      </c>
      <c r="C53" s="13" t="s">
        <v>125</v>
      </c>
      <c r="D53" s="14"/>
      <c r="E53" s="14"/>
      <c r="F53" s="15">
        <f>SUM(F54:F55)</f>
        <v>12000</v>
      </c>
    </row>
    <row r="54" spans="2:6" ht="12.75" hidden="1">
      <c r="B54" s="20" t="s">
        <v>130</v>
      </c>
      <c r="C54" s="21" t="s">
        <v>131</v>
      </c>
      <c r="D54" s="22"/>
      <c r="E54" s="22"/>
      <c r="F54" s="23"/>
    </row>
    <row r="55" spans="2:6" ht="16.5" customHeight="1">
      <c r="B55" s="20" t="s">
        <v>136</v>
      </c>
      <c r="C55" s="21" t="s">
        <v>137</v>
      </c>
      <c r="D55" s="22"/>
      <c r="E55" s="22"/>
      <c r="F55" s="23">
        <v>12000</v>
      </c>
    </row>
    <row r="56" spans="2:6" ht="14.25" customHeight="1" thickBot="1">
      <c r="B56" s="16" t="s">
        <v>153</v>
      </c>
      <c r="C56" s="17" t="s">
        <v>154</v>
      </c>
      <c r="D56" s="22"/>
      <c r="E56" s="22"/>
      <c r="F56" s="19">
        <v>25000</v>
      </c>
    </row>
    <row r="57" spans="2:6" ht="1.5" customHeight="1" hidden="1" thickBot="1">
      <c r="B57" s="26" t="s">
        <v>188</v>
      </c>
      <c r="C57" s="27" t="s">
        <v>189</v>
      </c>
      <c r="D57" s="125"/>
      <c r="E57" s="125"/>
      <c r="F57" s="85"/>
    </row>
    <row r="58" spans="2:6" ht="16.5" customHeight="1" hidden="1" thickBot="1">
      <c r="B58" s="16"/>
      <c r="C58" s="17"/>
      <c r="D58" s="92"/>
      <c r="E58" s="92"/>
      <c r="F58" s="49"/>
    </row>
    <row r="59" spans="2:6" ht="13.5" thickBot="1">
      <c r="B59" s="94"/>
      <c r="C59" s="54" t="s">
        <v>157</v>
      </c>
      <c r="D59" s="55"/>
      <c r="E59" s="55"/>
      <c r="F59" s="56">
        <f>+F53+F56</f>
        <v>37000</v>
      </c>
    </row>
    <row r="60" ht="9" customHeight="1"/>
    <row r="61" spans="2:6" ht="0.75" customHeight="1">
      <c r="B61" s="319"/>
      <c r="C61" s="319"/>
      <c r="D61" s="319"/>
      <c r="E61" s="319"/>
      <c r="F61" s="319"/>
    </row>
    <row r="62" spans="2:6" ht="12.75" customHeight="1" hidden="1" thickBot="1">
      <c r="B62" s="333"/>
      <c r="C62" s="333"/>
      <c r="D62" s="333"/>
      <c r="E62" s="333"/>
      <c r="F62" s="333"/>
    </row>
    <row r="63" spans="2:6" ht="12.75" hidden="1">
      <c r="B63" s="293"/>
      <c r="C63" s="337"/>
      <c r="D63" s="297"/>
      <c r="E63" s="292"/>
      <c r="F63" s="35"/>
    </row>
    <row r="64" spans="2:6" ht="21" customHeight="1" hidden="1" thickBot="1">
      <c r="B64" s="294"/>
      <c r="C64" s="338"/>
      <c r="D64" s="186"/>
      <c r="E64" s="116"/>
      <c r="F64" s="40"/>
    </row>
    <row r="65" spans="2:6" ht="12.75" hidden="1">
      <c r="B65" s="12"/>
      <c r="C65" s="13"/>
      <c r="D65" s="14"/>
      <c r="E65" s="14"/>
      <c r="F65" s="15"/>
    </row>
    <row r="66" spans="2:6" ht="12.75" hidden="1">
      <c r="B66" s="20"/>
      <c r="C66" s="21"/>
      <c r="D66" s="22"/>
      <c r="E66" s="22"/>
      <c r="F66" s="23"/>
    </row>
    <row r="67" spans="2:6" ht="12.75" hidden="1">
      <c r="B67" s="20"/>
      <c r="C67" s="21"/>
      <c r="D67" s="22"/>
      <c r="E67" s="22"/>
      <c r="F67" s="23"/>
    </row>
    <row r="68" spans="2:6" ht="12.75" hidden="1">
      <c r="B68" s="16"/>
      <c r="C68" s="17"/>
      <c r="D68" s="22"/>
      <c r="E68" s="22"/>
      <c r="F68" s="23"/>
    </row>
    <row r="69" spans="2:6" ht="13.5" hidden="1" thickBot="1">
      <c r="B69" s="26"/>
      <c r="C69" s="27"/>
      <c r="D69" s="125"/>
      <c r="E69" s="125"/>
      <c r="F69" s="85"/>
    </row>
    <row r="70" spans="2:6" ht="13.5" hidden="1" thickBot="1">
      <c r="B70" s="89"/>
      <c r="C70" s="90"/>
      <c r="D70" s="92"/>
      <c r="E70" s="92"/>
      <c r="F70" s="91"/>
    </row>
    <row r="71" spans="2:6" ht="13.5" hidden="1" thickBot="1">
      <c r="B71" s="94"/>
      <c r="C71" s="54"/>
      <c r="D71" s="55"/>
      <c r="E71" s="55"/>
      <c r="F71" s="56"/>
    </row>
    <row r="72" ht="12" customHeight="1"/>
    <row r="73" spans="2:7" ht="13.5" thickBot="1">
      <c r="B73" s="319" t="s">
        <v>192</v>
      </c>
      <c r="C73" s="319"/>
      <c r="D73" s="319"/>
      <c r="E73" s="319"/>
      <c r="F73" s="319"/>
      <c r="G73" s="319"/>
    </row>
    <row r="74" spans="2:7" ht="13.5" hidden="1" thickBot="1">
      <c r="B74" s="75"/>
      <c r="C74" s="75"/>
      <c r="D74" s="75"/>
      <c r="E74" s="75"/>
      <c r="F74" s="75"/>
      <c r="G74" s="128"/>
    </row>
    <row r="75" spans="2:7" ht="12.75">
      <c r="B75" s="308" t="s">
        <v>96</v>
      </c>
      <c r="C75" s="310" t="s">
        <v>97</v>
      </c>
      <c r="D75" s="312" t="s">
        <v>162</v>
      </c>
      <c r="E75" s="312"/>
      <c r="F75" s="35" t="s">
        <v>4</v>
      </c>
      <c r="G75" s="78"/>
    </row>
    <row r="76" spans="1:7" ht="19.5" customHeight="1" thickBot="1">
      <c r="A76" s="79"/>
      <c r="B76" s="315"/>
      <c r="C76" s="316"/>
      <c r="D76" s="59" t="s">
        <v>5</v>
      </c>
      <c r="E76" s="80" t="s">
        <v>163</v>
      </c>
      <c r="F76" s="81" t="s">
        <v>5</v>
      </c>
      <c r="G76" s="82" t="s">
        <v>163</v>
      </c>
    </row>
    <row r="77" spans="2:8" ht="12.75">
      <c r="B77" s="227" t="s">
        <v>9</v>
      </c>
      <c r="C77" s="228" t="s">
        <v>193</v>
      </c>
      <c r="D77" s="229"/>
      <c r="E77" s="229"/>
      <c r="F77" s="230">
        <f>SUM(F78:F78)</f>
        <v>14652</v>
      </c>
      <c r="G77" s="42">
        <f>SUM(G78:G78)</f>
        <v>20035</v>
      </c>
      <c r="H77" s="88"/>
    </row>
    <row r="78" spans="2:7" ht="12.75">
      <c r="B78" s="231" t="s">
        <v>99</v>
      </c>
      <c r="C78" s="232" t="s">
        <v>100</v>
      </c>
      <c r="D78" s="233"/>
      <c r="E78" s="233"/>
      <c r="F78" s="234">
        <v>14652</v>
      </c>
      <c r="G78" s="129">
        <v>20035</v>
      </c>
    </row>
    <row r="79" spans="1:7" ht="13.5" customHeight="1">
      <c r="A79" s="83"/>
      <c r="B79" s="235" t="s">
        <v>106</v>
      </c>
      <c r="C79" s="236" t="s">
        <v>194</v>
      </c>
      <c r="D79" s="237"/>
      <c r="E79" s="237"/>
      <c r="F79" s="238">
        <f>SUM(F80:F84)</f>
        <v>2210</v>
      </c>
      <c r="G79" s="44">
        <f>SUM(G80:G84)</f>
        <v>3819</v>
      </c>
    </row>
    <row r="80" spans="2:7" ht="12.75" customHeight="1" hidden="1">
      <c r="B80" s="231" t="s">
        <v>108</v>
      </c>
      <c r="C80" s="232" t="s">
        <v>109</v>
      </c>
      <c r="D80" s="233"/>
      <c r="E80" s="233"/>
      <c r="F80" s="234"/>
      <c r="G80" s="129">
        <v>2086</v>
      </c>
    </row>
    <row r="81" spans="2:7" ht="12.75">
      <c r="B81" s="231" t="s">
        <v>110</v>
      </c>
      <c r="C81" s="232" t="s">
        <v>111</v>
      </c>
      <c r="D81" s="233"/>
      <c r="E81" s="233"/>
      <c r="F81" s="234">
        <v>1000</v>
      </c>
      <c r="G81" s="129">
        <v>1238</v>
      </c>
    </row>
    <row r="82" spans="2:7" ht="15" customHeight="1">
      <c r="B82" s="231" t="s">
        <v>112</v>
      </c>
      <c r="C82" s="232" t="s">
        <v>113</v>
      </c>
      <c r="D82" s="233"/>
      <c r="E82" s="233"/>
      <c r="F82" s="234">
        <v>1160</v>
      </c>
      <c r="G82" s="129"/>
    </row>
    <row r="83" spans="2:7" ht="1.5" customHeight="1" hidden="1">
      <c r="B83" s="231" t="s">
        <v>114</v>
      </c>
      <c r="C83" s="232" t="s">
        <v>115</v>
      </c>
      <c r="D83" s="233"/>
      <c r="E83" s="233"/>
      <c r="F83" s="234"/>
      <c r="G83" s="129">
        <v>444</v>
      </c>
    </row>
    <row r="84" spans="2:7" ht="13.5" customHeight="1">
      <c r="B84" s="231" t="s">
        <v>116</v>
      </c>
      <c r="C84" s="232" t="s">
        <v>117</v>
      </c>
      <c r="D84" s="233"/>
      <c r="E84" s="233"/>
      <c r="F84" s="234">
        <v>50</v>
      </c>
      <c r="G84" s="129">
        <v>51</v>
      </c>
    </row>
    <row r="85" spans="1:7" ht="12.75">
      <c r="A85" s="83"/>
      <c r="B85" s="235" t="s">
        <v>216</v>
      </c>
      <c r="C85" s="236" t="s">
        <v>119</v>
      </c>
      <c r="D85" s="237"/>
      <c r="E85" s="237"/>
      <c r="F85" s="238">
        <v>1884</v>
      </c>
      <c r="G85" s="44">
        <v>5763</v>
      </c>
    </row>
    <row r="86" spans="1:7" ht="12.75">
      <c r="A86" s="83"/>
      <c r="B86" s="235" t="s">
        <v>217</v>
      </c>
      <c r="C86" s="236" t="s">
        <v>121</v>
      </c>
      <c r="D86" s="237"/>
      <c r="E86" s="237"/>
      <c r="F86" s="238">
        <v>738</v>
      </c>
      <c r="G86" s="44">
        <v>1041</v>
      </c>
    </row>
    <row r="87" spans="1:7" ht="12.75">
      <c r="A87" s="83"/>
      <c r="B87" s="235" t="s">
        <v>218</v>
      </c>
      <c r="C87" s="236" t="s">
        <v>187</v>
      </c>
      <c r="D87" s="237"/>
      <c r="E87" s="237"/>
      <c r="F87" s="238">
        <v>164</v>
      </c>
      <c r="G87" s="44">
        <v>26</v>
      </c>
    </row>
    <row r="88" spans="1:7" ht="12.75">
      <c r="A88" s="83"/>
      <c r="B88" s="235" t="s">
        <v>124</v>
      </c>
      <c r="C88" s="236" t="s">
        <v>125</v>
      </c>
      <c r="D88" s="237"/>
      <c r="E88" s="237"/>
      <c r="F88" s="238">
        <f>SUM(F89:F99)</f>
        <v>154100</v>
      </c>
      <c r="G88" s="44">
        <f>SUM(G90:G99)</f>
        <v>18710</v>
      </c>
    </row>
    <row r="89" spans="2:7" ht="12.75" hidden="1">
      <c r="B89" s="231" t="s">
        <v>128</v>
      </c>
      <c r="C89" s="232" t="s">
        <v>129</v>
      </c>
      <c r="D89" s="233"/>
      <c r="E89" s="233"/>
      <c r="F89" s="234"/>
      <c r="G89" s="43"/>
    </row>
    <row r="90" spans="2:7" ht="12.75">
      <c r="B90" s="231" t="s">
        <v>130</v>
      </c>
      <c r="C90" s="232" t="s">
        <v>131</v>
      </c>
      <c r="D90" s="233"/>
      <c r="E90" s="233"/>
      <c r="F90" s="234">
        <v>15000</v>
      </c>
      <c r="G90" s="129">
        <v>2256</v>
      </c>
    </row>
    <row r="91" spans="2:7" ht="12.75">
      <c r="B91" s="231" t="s">
        <v>132</v>
      </c>
      <c r="C91" s="232" t="s">
        <v>133</v>
      </c>
      <c r="D91" s="233"/>
      <c r="E91" s="233"/>
      <c r="F91" s="234">
        <v>5000</v>
      </c>
      <c r="G91" s="129">
        <v>10368</v>
      </c>
    </row>
    <row r="92" spans="2:7" ht="12.75">
      <c r="B92" s="231" t="s">
        <v>134</v>
      </c>
      <c r="C92" s="232" t="s">
        <v>135</v>
      </c>
      <c r="D92" s="233"/>
      <c r="E92" s="233"/>
      <c r="F92" s="234">
        <v>133000</v>
      </c>
      <c r="G92" s="129">
        <v>1341</v>
      </c>
    </row>
    <row r="93" spans="2:7" ht="12.75" hidden="1">
      <c r="B93" s="231" t="s">
        <v>136</v>
      </c>
      <c r="C93" s="232" t="s">
        <v>184</v>
      </c>
      <c r="D93" s="233"/>
      <c r="E93" s="233"/>
      <c r="F93" s="234"/>
      <c r="G93" s="129"/>
    </row>
    <row r="94" spans="2:7" ht="12.75">
      <c r="B94" s="231" t="s">
        <v>138</v>
      </c>
      <c r="C94" s="232" t="s">
        <v>139</v>
      </c>
      <c r="D94" s="233"/>
      <c r="E94" s="233"/>
      <c r="F94" s="234">
        <v>500</v>
      </c>
      <c r="G94" s="129"/>
    </row>
    <row r="95" spans="2:7" ht="13.5" customHeight="1">
      <c r="B95" s="231" t="s">
        <v>142</v>
      </c>
      <c r="C95" s="232" t="s">
        <v>143</v>
      </c>
      <c r="D95" s="233"/>
      <c r="E95" s="233"/>
      <c r="F95" s="234">
        <v>600</v>
      </c>
      <c r="G95" s="129">
        <v>208</v>
      </c>
    </row>
    <row r="96" spans="2:7" ht="13.5" hidden="1" thickBot="1">
      <c r="B96" s="250" t="s">
        <v>142</v>
      </c>
      <c r="C96" s="251" t="s">
        <v>143</v>
      </c>
      <c r="D96" s="252"/>
      <c r="E96" s="252"/>
      <c r="F96" s="253"/>
      <c r="G96" s="130"/>
    </row>
    <row r="97" spans="2:7" ht="13.5" hidden="1" thickBot="1">
      <c r="B97" s="231" t="s">
        <v>146</v>
      </c>
      <c r="C97" s="232" t="s">
        <v>147</v>
      </c>
      <c r="D97" s="233"/>
      <c r="E97" s="233"/>
      <c r="F97" s="234"/>
      <c r="G97" s="130"/>
    </row>
    <row r="98" spans="2:7" ht="13.5" hidden="1" thickBot="1">
      <c r="B98" s="250" t="s">
        <v>144</v>
      </c>
      <c r="C98" s="251" t="s">
        <v>145</v>
      </c>
      <c r="D98" s="252"/>
      <c r="E98" s="252"/>
      <c r="F98" s="253"/>
      <c r="G98" s="130"/>
    </row>
    <row r="99" spans="2:7" ht="13.5" hidden="1" thickBot="1">
      <c r="B99" s="242" t="s">
        <v>146</v>
      </c>
      <c r="C99" s="243" t="s">
        <v>147</v>
      </c>
      <c r="D99" s="244"/>
      <c r="E99" s="244"/>
      <c r="F99" s="245"/>
      <c r="G99" s="131">
        <v>4537</v>
      </c>
    </row>
    <row r="100" spans="2:7" ht="13.5" customHeight="1" thickBot="1">
      <c r="B100" s="277" t="s">
        <v>251</v>
      </c>
      <c r="C100" s="278" t="s">
        <v>252</v>
      </c>
      <c r="D100" s="266"/>
      <c r="E100" s="266"/>
      <c r="F100" s="267">
        <v>57000</v>
      </c>
      <c r="G100" s="134"/>
    </row>
    <row r="101" spans="2:7" ht="13.5" thickBot="1">
      <c r="B101" s="94"/>
      <c r="C101" s="54" t="s">
        <v>157</v>
      </c>
      <c r="D101" s="55"/>
      <c r="E101" s="55"/>
      <c r="F101" s="56">
        <f>F77+F79+F85+F86+F87+F88+F100</f>
        <v>230748</v>
      </c>
      <c r="G101" s="57">
        <f>G77+G79+G85+G86+G87+G88</f>
        <v>49394</v>
      </c>
    </row>
    <row r="103" ht="12.75">
      <c r="C103" s="88"/>
    </row>
    <row r="104" ht="12.75">
      <c r="C104" s="135"/>
    </row>
  </sheetData>
  <mergeCells count="22">
    <mergeCell ref="B61:F61"/>
    <mergeCell ref="B63:B64"/>
    <mergeCell ref="C63:C64"/>
    <mergeCell ref="D63:E63"/>
    <mergeCell ref="B62:F62"/>
    <mergeCell ref="B3:G3"/>
    <mergeCell ref="B5:B6"/>
    <mergeCell ref="C5:C6"/>
    <mergeCell ref="D5:E5"/>
    <mergeCell ref="B33:F33"/>
    <mergeCell ref="B35:B36"/>
    <mergeCell ref="C35:C36"/>
    <mergeCell ref="D35:E35"/>
    <mergeCell ref="B73:G73"/>
    <mergeCell ref="B75:B76"/>
    <mergeCell ref="C75:C76"/>
    <mergeCell ref="D75:E75"/>
    <mergeCell ref="B49:F49"/>
    <mergeCell ref="B50:F50"/>
    <mergeCell ref="B51:B52"/>
    <mergeCell ref="C51:C52"/>
    <mergeCell ref="D51:E5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00"/>
  <sheetViews>
    <sheetView workbookViewId="0" topLeftCell="A73">
      <selection activeCell="B156" sqref="B156:C156"/>
    </sheetView>
  </sheetViews>
  <sheetFormatPr defaultColWidth="9.140625" defaultRowHeight="12.75"/>
  <cols>
    <col min="1" max="1" width="8.57421875" style="128" customWidth="1"/>
    <col min="2" max="2" width="9.8515625" style="128" customWidth="1"/>
    <col min="3" max="3" width="41.8515625" style="128" customWidth="1"/>
    <col min="4" max="4" width="11.421875" style="128" customWidth="1"/>
    <col min="5" max="5" width="9.57421875" style="128" hidden="1" customWidth="1"/>
    <col min="6" max="6" width="12.28125" style="128" customWidth="1"/>
    <col min="7" max="7" width="9.57421875" style="128" hidden="1" customWidth="1"/>
    <col min="8" max="16384" width="7.57421875" style="128" customWidth="1"/>
  </cols>
  <sheetData>
    <row r="1" ht="12.75" hidden="1"/>
    <row r="2" ht="12.75" hidden="1"/>
    <row r="3" spans="2:7" ht="12.75">
      <c r="B3" s="319" t="s">
        <v>267</v>
      </c>
      <c r="C3" s="319"/>
      <c r="D3" s="319"/>
      <c r="E3" s="319"/>
      <c r="F3" s="319"/>
      <c r="G3" s="319"/>
    </row>
    <row r="4" spans="2:6" ht="13.5" thickBot="1">
      <c r="B4" s="75"/>
      <c r="C4" s="75"/>
      <c r="D4" s="75"/>
      <c r="E4" s="75"/>
      <c r="F4" s="75"/>
    </row>
    <row r="5" spans="2:7" ht="24.75" customHeight="1">
      <c r="B5" s="308" t="s">
        <v>96</v>
      </c>
      <c r="C5" s="310" t="s">
        <v>97</v>
      </c>
      <c r="D5" s="312" t="s">
        <v>162</v>
      </c>
      <c r="E5" s="312"/>
      <c r="F5" s="35" t="s">
        <v>4</v>
      </c>
      <c r="G5" s="78"/>
    </row>
    <row r="6" spans="2:7" ht="15" customHeight="1" thickBot="1">
      <c r="B6" s="309"/>
      <c r="C6" s="311"/>
      <c r="D6" s="38" t="s">
        <v>5</v>
      </c>
      <c r="E6" s="116" t="s">
        <v>163</v>
      </c>
      <c r="F6" s="40" t="s">
        <v>5</v>
      </c>
      <c r="G6" s="82" t="s">
        <v>163</v>
      </c>
    </row>
    <row r="7" spans="2:7" ht="12.75" hidden="1">
      <c r="B7" s="12" t="s">
        <v>106</v>
      </c>
      <c r="C7" s="13" t="s">
        <v>194</v>
      </c>
      <c r="D7" s="14"/>
      <c r="E7" s="14"/>
      <c r="F7" s="15">
        <f>SUM(F11)</f>
        <v>0</v>
      </c>
      <c r="G7" s="42">
        <f>SUM(G11)</f>
        <v>378</v>
      </c>
    </row>
    <row r="8" spans="2:7" ht="12.75" hidden="1">
      <c r="B8" s="20" t="s">
        <v>130</v>
      </c>
      <c r="C8" s="21" t="s">
        <v>131</v>
      </c>
      <c r="D8" s="22"/>
      <c r="E8" s="22"/>
      <c r="F8" s="23"/>
      <c r="G8" s="136"/>
    </row>
    <row r="9" spans="2:7" ht="12.75" hidden="1">
      <c r="B9" s="20" t="s">
        <v>132</v>
      </c>
      <c r="C9" s="21" t="s">
        <v>133</v>
      </c>
      <c r="D9" s="22"/>
      <c r="E9" s="22"/>
      <c r="F9" s="23"/>
      <c r="G9" s="136"/>
    </row>
    <row r="10" spans="2:7" ht="12.75" hidden="1">
      <c r="B10" s="20" t="s">
        <v>134</v>
      </c>
      <c r="C10" s="21" t="s">
        <v>135</v>
      </c>
      <c r="D10" s="22"/>
      <c r="E10" s="22"/>
      <c r="F10" s="23"/>
      <c r="G10" s="136"/>
    </row>
    <row r="11" spans="2:7" ht="12.75" hidden="1">
      <c r="B11" s="20" t="s">
        <v>110</v>
      </c>
      <c r="C11" s="21" t="s">
        <v>197</v>
      </c>
      <c r="D11" s="22"/>
      <c r="E11" s="22"/>
      <c r="F11" s="23"/>
      <c r="G11" s="136">
        <v>378</v>
      </c>
    </row>
    <row r="12" spans="2:7" s="83" customFormat="1" ht="14.25" customHeight="1">
      <c r="B12" s="235" t="s">
        <v>124</v>
      </c>
      <c r="C12" s="236" t="s">
        <v>125</v>
      </c>
      <c r="D12" s="237"/>
      <c r="E12" s="237"/>
      <c r="F12" s="238">
        <f>SUM(F13:F17)</f>
        <v>4500</v>
      </c>
      <c r="G12" s="44">
        <f>SUM(G16:G17)</f>
        <v>1219</v>
      </c>
    </row>
    <row r="13" spans="2:7" s="83" customFormat="1" ht="12.75" hidden="1">
      <c r="B13" s="231" t="s">
        <v>130</v>
      </c>
      <c r="C13" s="232" t="s">
        <v>131</v>
      </c>
      <c r="D13" s="237"/>
      <c r="E13" s="237"/>
      <c r="F13" s="234"/>
      <c r="G13" s="44"/>
    </row>
    <row r="14" spans="2:7" s="83" customFormat="1" ht="12.75">
      <c r="B14" s="231" t="s">
        <v>132</v>
      </c>
      <c r="C14" s="232" t="s">
        <v>133</v>
      </c>
      <c r="D14" s="237"/>
      <c r="E14" s="237"/>
      <c r="F14" s="234">
        <v>1500</v>
      </c>
      <c r="G14" s="44"/>
    </row>
    <row r="15" spans="2:7" s="83" customFormat="1" ht="12.75">
      <c r="B15" s="231" t="s">
        <v>134</v>
      </c>
      <c r="C15" s="232" t="s">
        <v>135</v>
      </c>
      <c r="D15" s="237"/>
      <c r="E15" s="237"/>
      <c r="F15" s="234">
        <v>3000</v>
      </c>
      <c r="G15" s="44"/>
    </row>
    <row r="16" spans="2:7" ht="12.75" hidden="1">
      <c r="B16" s="231" t="s">
        <v>136</v>
      </c>
      <c r="C16" s="232" t="s">
        <v>137</v>
      </c>
      <c r="D16" s="233"/>
      <c r="E16" s="233"/>
      <c r="F16" s="234"/>
      <c r="G16" s="136">
        <v>1219</v>
      </c>
    </row>
    <row r="17" spans="2:7" s="83" customFormat="1" ht="12.75" hidden="1">
      <c r="B17" s="231" t="s">
        <v>140</v>
      </c>
      <c r="C17" s="232" t="s">
        <v>141</v>
      </c>
      <c r="D17" s="275"/>
      <c r="E17" s="275"/>
      <c r="F17" s="276"/>
      <c r="G17" s="137"/>
    </row>
    <row r="18" spans="2:7" s="83" customFormat="1" ht="15.75" customHeight="1" thickBot="1">
      <c r="B18" s="290" t="s">
        <v>188</v>
      </c>
      <c r="C18" s="291" t="s">
        <v>189</v>
      </c>
      <c r="D18" s="184"/>
      <c r="E18" s="184"/>
      <c r="F18" s="287">
        <v>10000</v>
      </c>
      <c r="G18" s="187"/>
    </row>
    <row r="19" spans="2:7" ht="13.5" thickBot="1">
      <c r="B19" s="94"/>
      <c r="C19" s="54" t="s">
        <v>157</v>
      </c>
      <c r="D19" s="55"/>
      <c r="E19" s="55"/>
      <c r="F19" s="56">
        <f>F7+F12+F18</f>
        <v>14500</v>
      </c>
      <c r="G19" s="57">
        <f>G7+G12</f>
        <v>1597</v>
      </c>
    </row>
    <row r="21" ht="0.75" customHeight="1"/>
    <row r="22" spans="2:7" ht="12.75">
      <c r="B22" s="319" t="s">
        <v>242</v>
      </c>
      <c r="C22" s="319"/>
      <c r="D22" s="319"/>
      <c r="E22" s="319"/>
      <c r="F22" s="319"/>
      <c r="G22" s="319"/>
    </row>
    <row r="23" spans="2:6" ht="13.5" thickBot="1">
      <c r="B23" s="75"/>
      <c r="C23" s="75"/>
      <c r="D23" s="75"/>
      <c r="E23" s="75"/>
      <c r="F23" s="75"/>
    </row>
    <row r="24" spans="2:7" ht="12.75">
      <c r="B24" s="308" t="s">
        <v>96</v>
      </c>
      <c r="C24" s="310" t="s">
        <v>97</v>
      </c>
      <c r="D24" s="312" t="s">
        <v>162</v>
      </c>
      <c r="E24" s="312"/>
      <c r="F24" s="35" t="s">
        <v>4</v>
      </c>
      <c r="G24" s="78"/>
    </row>
    <row r="25" spans="2:7" ht="26.25" thickBot="1">
      <c r="B25" s="309"/>
      <c r="C25" s="311"/>
      <c r="D25" s="38" t="s">
        <v>5</v>
      </c>
      <c r="E25" s="116" t="s">
        <v>163</v>
      </c>
      <c r="F25" s="40" t="s">
        <v>5</v>
      </c>
      <c r="G25" s="82" t="s">
        <v>163</v>
      </c>
    </row>
    <row r="26" spans="2:7" ht="12.75">
      <c r="B26" s="235" t="s">
        <v>124</v>
      </c>
      <c r="C26" s="236" t="s">
        <v>125</v>
      </c>
      <c r="D26" s="270">
        <f>D27</f>
        <v>1763</v>
      </c>
      <c r="E26" s="270">
        <v>38088</v>
      </c>
      <c r="F26" s="271"/>
      <c r="G26" s="100"/>
    </row>
    <row r="27" spans="2:7" ht="13.5" thickBot="1">
      <c r="B27" s="231" t="s">
        <v>130</v>
      </c>
      <c r="C27" s="232" t="s">
        <v>131</v>
      </c>
      <c r="D27" s="252">
        <v>1763</v>
      </c>
      <c r="E27" s="252"/>
      <c r="F27" s="253"/>
      <c r="G27" s="144"/>
    </row>
    <row r="28" spans="2:7" ht="13.5" thickBot="1">
      <c r="B28" s="94"/>
      <c r="C28" s="54" t="s">
        <v>157</v>
      </c>
      <c r="D28" s="55">
        <f>D26</f>
        <v>1763</v>
      </c>
      <c r="E28" s="55">
        <f>SUM(E26:E27)</f>
        <v>38088</v>
      </c>
      <c r="F28" s="56"/>
      <c r="G28" s="57"/>
    </row>
    <row r="29" spans="2:7" ht="11.25" customHeight="1">
      <c r="B29" s="138"/>
      <c r="C29" s="138"/>
      <c r="D29" s="138"/>
      <c r="E29" s="138"/>
      <c r="F29" s="138"/>
      <c r="G29" s="138"/>
    </row>
    <row r="30" spans="2:7" ht="43.5" customHeight="1" hidden="1">
      <c r="B30" s="138"/>
      <c r="C30" s="138"/>
      <c r="D30" s="138"/>
      <c r="E30" s="138"/>
      <c r="F30" s="138"/>
      <c r="G30" s="138"/>
    </row>
    <row r="31" spans="2:7" ht="12.75">
      <c r="B31" s="319" t="s">
        <v>198</v>
      </c>
      <c r="C31" s="319"/>
      <c r="D31" s="319"/>
      <c r="E31" s="319"/>
      <c r="F31" s="319"/>
      <c r="G31" s="319"/>
    </row>
    <row r="32" spans="2:6" ht="13.5" thickBot="1">
      <c r="B32" s="75"/>
      <c r="C32" s="75"/>
      <c r="D32" s="75"/>
      <c r="E32" s="75"/>
      <c r="F32" s="75"/>
    </row>
    <row r="33" spans="2:7" ht="24" customHeight="1">
      <c r="B33" s="308" t="s">
        <v>96</v>
      </c>
      <c r="C33" s="310" t="s">
        <v>97</v>
      </c>
      <c r="D33" s="312" t="s">
        <v>162</v>
      </c>
      <c r="E33" s="312"/>
      <c r="F33" s="35" t="s">
        <v>4</v>
      </c>
      <c r="G33" s="78"/>
    </row>
    <row r="34" spans="2:7" ht="19.5" customHeight="1" thickBot="1">
      <c r="B34" s="309"/>
      <c r="C34" s="311"/>
      <c r="D34" s="38" t="s">
        <v>5</v>
      </c>
      <c r="E34" s="116" t="s">
        <v>163</v>
      </c>
      <c r="F34" s="40" t="s">
        <v>5</v>
      </c>
      <c r="G34" s="139" t="s">
        <v>163</v>
      </c>
    </row>
    <row r="35" spans="2:6" ht="12.75" hidden="1">
      <c r="B35" s="118" t="s">
        <v>9</v>
      </c>
      <c r="C35" s="119" t="s">
        <v>98</v>
      </c>
      <c r="D35" s="120"/>
      <c r="E35" s="121"/>
      <c r="F35" s="122">
        <f>SUM(F36:F36)</f>
        <v>0</v>
      </c>
    </row>
    <row r="36" spans="2:6" ht="12.75" hidden="1">
      <c r="B36" s="20" t="s">
        <v>99</v>
      </c>
      <c r="C36" s="21" t="s">
        <v>100</v>
      </c>
      <c r="D36" s="22"/>
      <c r="E36" s="123"/>
      <c r="F36" s="23"/>
    </row>
    <row r="37" spans="2:6" ht="12.75" hidden="1">
      <c r="B37" s="16" t="s">
        <v>106</v>
      </c>
      <c r="C37" s="17" t="s">
        <v>107</v>
      </c>
      <c r="D37" s="18"/>
      <c r="E37" s="140"/>
      <c r="F37" s="19">
        <f>SUM(F38:F39)</f>
        <v>0</v>
      </c>
    </row>
    <row r="38" spans="2:6" ht="12.75" hidden="1">
      <c r="B38" s="20" t="s">
        <v>108</v>
      </c>
      <c r="C38" s="21" t="s">
        <v>177</v>
      </c>
      <c r="D38" s="22"/>
      <c r="E38" s="123"/>
      <c r="F38" s="23"/>
    </row>
    <row r="39" spans="2:6" ht="12.75" hidden="1">
      <c r="B39" s="20" t="s">
        <v>110</v>
      </c>
      <c r="C39" s="21" t="s">
        <v>178</v>
      </c>
      <c r="D39" s="22"/>
      <c r="E39" s="123"/>
      <c r="F39" s="23"/>
    </row>
    <row r="40" spans="2:6" ht="12.75" hidden="1">
      <c r="B40" s="16" t="s">
        <v>118</v>
      </c>
      <c r="C40" s="17" t="s">
        <v>119</v>
      </c>
      <c r="D40" s="18"/>
      <c r="E40" s="140"/>
      <c r="F40" s="19"/>
    </row>
    <row r="41" spans="2:6" ht="12.75" hidden="1">
      <c r="B41" s="16" t="s">
        <v>120</v>
      </c>
      <c r="C41" s="17" t="s">
        <v>121</v>
      </c>
      <c r="D41" s="18"/>
      <c r="E41" s="140"/>
      <c r="F41" s="19"/>
    </row>
    <row r="42" spans="2:6" ht="13.5" hidden="1" thickBot="1">
      <c r="B42" s="46" t="s">
        <v>122</v>
      </c>
      <c r="C42" s="47" t="s">
        <v>187</v>
      </c>
      <c r="D42" s="48"/>
      <c r="E42" s="141"/>
      <c r="F42" s="49"/>
    </row>
    <row r="43" spans="2:7" ht="12.75" hidden="1">
      <c r="B43" s="12" t="s">
        <v>106</v>
      </c>
      <c r="C43" s="13" t="s">
        <v>194</v>
      </c>
      <c r="D43" s="14"/>
      <c r="E43" s="14"/>
      <c r="F43" s="15">
        <f>F44</f>
        <v>0</v>
      </c>
      <c r="G43" s="142">
        <f>G44</f>
        <v>54</v>
      </c>
    </row>
    <row r="44" spans="2:7" ht="12.75" hidden="1">
      <c r="B44" s="20" t="s">
        <v>110</v>
      </c>
      <c r="C44" s="21" t="s">
        <v>197</v>
      </c>
      <c r="D44" s="18"/>
      <c r="E44" s="18"/>
      <c r="F44" s="23"/>
      <c r="G44" s="136">
        <v>54</v>
      </c>
    </row>
    <row r="45" spans="2:7" ht="12.75" hidden="1">
      <c r="B45" s="16" t="s">
        <v>118</v>
      </c>
      <c r="C45" s="17" t="s">
        <v>119</v>
      </c>
      <c r="D45" s="18"/>
      <c r="E45" s="18"/>
      <c r="F45" s="19"/>
      <c r="G45" s="100">
        <v>8</v>
      </c>
    </row>
    <row r="46" spans="2:7" ht="12.75" hidden="1">
      <c r="B46" s="16" t="s">
        <v>120</v>
      </c>
      <c r="C46" s="17" t="s">
        <v>121</v>
      </c>
      <c r="D46" s="18"/>
      <c r="E46" s="18"/>
      <c r="F46" s="19"/>
      <c r="G46" s="100">
        <v>2</v>
      </c>
    </row>
    <row r="47" spans="2:7" ht="12.75" hidden="1">
      <c r="B47" s="16" t="s">
        <v>122</v>
      </c>
      <c r="C47" s="17" t="s">
        <v>187</v>
      </c>
      <c r="D47" s="18"/>
      <c r="E47" s="18"/>
      <c r="F47" s="19"/>
      <c r="G47" s="100">
        <v>1</v>
      </c>
    </row>
    <row r="48" spans="2:7" ht="12.75">
      <c r="B48" s="235" t="s">
        <v>124</v>
      </c>
      <c r="C48" s="236" t="s">
        <v>125</v>
      </c>
      <c r="D48" s="237"/>
      <c r="E48" s="237"/>
      <c r="F48" s="238">
        <f>SUM(F49:F56)</f>
        <v>7860</v>
      </c>
      <c r="G48" s="44">
        <f>SUM(G50:G56)</f>
        <v>662</v>
      </c>
    </row>
    <row r="49" spans="2:7" ht="12.75">
      <c r="B49" s="231" t="s">
        <v>159</v>
      </c>
      <c r="C49" s="232" t="s">
        <v>160</v>
      </c>
      <c r="D49" s="237"/>
      <c r="E49" s="237"/>
      <c r="F49" s="234">
        <v>360</v>
      </c>
      <c r="G49" s="44"/>
    </row>
    <row r="50" spans="2:7" ht="12.75">
      <c r="B50" s="231" t="s">
        <v>130</v>
      </c>
      <c r="C50" s="232" t="s">
        <v>131</v>
      </c>
      <c r="D50" s="233"/>
      <c r="E50" s="233"/>
      <c r="F50" s="234">
        <v>500</v>
      </c>
      <c r="G50" s="136"/>
    </row>
    <row r="51" spans="2:7" ht="12.75">
      <c r="B51" s="231" t="s">
        <v>132</v>
      </c>
      <c r="C51" s="232" t="s">
        <v>133</v>
      </c>
      <c r="D51" s="233"/>
      <c r="E51" s="233"/>
      <c r="F51" s="234">
        <v>1000</v>
      </c>
      <c r="G51" s="136">
        <v>146</v>
      </c>
    </row>
    <row r="52" spans="2:7" ht="12.75">
      <c r="B52" s="231" t="s">
        <v>134</v>
      </c>
      <c r="C52" s="232" t="s">
        <v>135</v>
      </c>
      <c r="D52" s="233"/>
      <c r="E52" s="233"/>
      <c r="F52" s="234">
        <v>6000</v>
      </c>
      <c r="G52" s="136"/>
    </row>
    <row r="53" spans="2:7" ht="12.75" hidden="1">
      <c r="B53" s="20" t="s">
        <v>140</v>
      </c>
      <c r="C53" s="21" t="s">
        <v>141</v>
      </c>
      <c r="D53" s="22"/>
      <c r="E53" s="22"/>
      <c r="F53" s="23"/>
      <c r="G53" s="136"/>
    </row>
    <row r="54" spans="2:7" ht="12.75" hidden="1">
      <c r="B54" s="20" t="s">
        <v>138</v>
      </c>
      <c r="C54" s="21" t="s">
        <v>139</v>
      </c>
      <c r="D54" s="92"/>
      <c r="E54" s="92"/>
      <c r="F54" s="91"/>
      <c r="G54" s="144"/>
    </row>
    <row r="55" spans="2:7" ht="12.75" hidden="1">
      <c r="B55" s="20" t="s">
        <v>140</v>
      </c>
      <c r="C55" s="21" t="s">
        <v>141</v>
      </c>
      <c r="D55" s="92"/>
      <c r="E55" s="92"/>
      <c r="F55" s="91"/>
      <c r="G55" s="144"/>
    </row>
    <row r="56" spans="2:7" ht="13.5" hidden="1" thickBot="1">
      <c r="B56" s="68" t="s">
        <v>146</v>
      </c>
      <c r="C56" s="69" t="s">
        <v>147</v>
      </c>
      <c r="D56" s="84"/>
      <c r="E56" s="84"/>
      <c r="F56" s="85"/>
      <c r="G56" s="143">
        <v>516</v>
      </c>
    </row>
    <row r="57" spans="2:7" ht="13.5" thickBot="1">
      <c r="B57" s="30"/>
      <c r="C57" s="31" t="s">
        <v>157</v>
      </c>
      <c r="D57" s="73"/>
      <c r="E57" s="73"/>
      <c r="F57" s="74">
        <f>F37+F48</f>
        <v>7860</v>
      </c>
      <c r="G57" s="87">
        <f>G43+G48+G45+G46+G47</f>
        <v>727</v>
      </c>
    </row>
    <row r="58" ht="12.75" hidden="1"/>
    <row r="59" ht="12.75" hidden="1">
      <c r="H59" s="138"/>
    </row>
    <row r="60" spans="2:8" ht="12.75" hidden="1">
      <c r="B60" s="138"/>
      <c r="C60" s="138"/>
      <c r="D60" s="138"/>
      <c r="E60" s="138"/>
      <c r="F60" s="138"/>
      <c r="G60" s="138"/>
      <c r="H60" s="138"/>
    </row>
    <row r="61" spans="2:8" ht="1.5" customHeight="1">
      <c r="B61" s="138"/>
      <c r="C61" s="138"/>
      <c r="D61" s="138"/>
      <c r="E61" s="138"/>
      <c r="F61" s="138"/>
      <c r="G61" s="138"/>
      <c r="H61" s="138"/>
    </row>
    <row r="62" spans="2:7" ht="12.75">
      <c r="B62" s="319" t="s">
        <v>199</v>
      </c>
      <c r="C62" s="319"/>
      <c r="D62" s="319"/>
      <c r="E62" s="319"/>
      <c r="F62" s="319"/>
      <c r="G62" s="319"/>
    </row>
    <row r="63" spans="2:6" ht="3" customHeight="1" thickBot="1">
      <c r="B63" s="75"/>
      <c r="C63" s="75"/>
      <c r="D63" s="75"/>
      <c r="E63" s="75"/>
      <c r="F63" s="75"/>
    </row>
    <row r="64" spans="2:7" ht="20.25" customHeight="1">
      <c r="B64" s="308" t="s">
        <v>96</v>
      </c>
      <c r="C64" s="310" t="s">
        <v>97</v>
      </c>
      <c r="D64" s="312" t="s">
        <v>162</v>
      </c>
      <c r="E64" s="312"/>
      <c r="F64" s="35" t="s">
        <v>4</v>
      </c>
      <c r="G64" s="78"/>
    </row>
    <row r="65" spans="2:7" ht="17.25" customHeight="1" thickBot="1">
      <c r="B65" s="309"/>
      <c r="C65" s="311"/>
      <c r="D65" s="38" t="s">
        <v>5</v>
      </c>
      <c r="E65" s="116" t="s">
        <v>163</v>
      </c>
      <c r="F65" s="40" t="s">
        <v>5</v>
      </c>
      <c r="G65" s="82" t="s">
        <v>163</v>
      </c>
    </row>
    <row r="66" spans="2:7" s="83" customFormat="1" ht="13.5" thickBot="1">
      <c r="B66" s="268" t="s">
        <v>200</v>
      </c>
      <c r="C66" s="269" t="s">
        <v>201</v>
      </c>
      <c r="D66" s="270">
        <v>78055</v>
      </c>
      <c r="E66" s="270">
        <v>38088</v>
      </c>
      <c r="F66" s="271"/>
      <c r="G66" s="100"/>
    </row>
    <row r="67" spans="2:7" ht="13.5" hidden="1" thickBot="1">
      <c r="B67" s="89"/>
      <c r="C67" s="90"/>
      <c r="D67" s="92"/>
      <c r="E67" s="92"/>
      <c r="F67" s="91"/>
      <c r="G67" s="144"/>
    </row>
    <row r="68" spans="2:7" ht="13.5" thickBot="1">
      <c r="B68" s="94"/>
      <c r="C68" s="54" t="s">
        <v>157</v>
      </c>
      <c r="D68" s="55">
        <f>SUM(D66:D67)</f>
        <v>78055</v>
      </c>
      <c r="E68" s="55">
        <f>SUM(E66:E67)</f>
        <v>38088</v>
      </c>
      <c r="F68" s="56"/>
      <c r="G68" s="57"/>
    </row>
    <row r="69" ht="12.75" hidden="1"/>
    <row r="70" ht="12.75" hidden="1"/>
    <row r="71" spans="2:7" ht="12.75" hidden="1">
      <c r="B71" s="341"/>
      <c r="C71" s="341"/>
      <c r="D71" s="341"/>
      <c r="E71" s="341"/>
      <c r="F71" s="341"/>
      <c r="G71" s="341"/>
    </row>
    <row r="72" spans="2:7" ht="12.75" hidden="1">
      <c r="B72" s="339"/>
      <c r="C72" s="339"/>
      <c r="D72" s="339"/>
      <c r="E72" s="339"/>
      <c r="F72" s="339"/>
      <c r="G72" s="339"/>
    </row>
    <row r="73" spans="2:7" ht="10.5" customHeight="1">
      <c r="B73" s="145"/>
      <c r="C73" s="145"/>
      <c r="D73" s="145"/>
      <c r="E73" s="145"/>
      <c r="F73" s="145"/>
      <c r="G73" s="145"/>
    </row>
    <row r="74" spans="1:7" ht="12" customHeight="1" thickBot="1">
      <c r="A74" s="3"/>
      <c r="B74" s="319" t="s">
        <v>202</v>
      </c>
      <c r="C74" s="319"/>
      <c r="D74" s="319"/>
      <c r="E74" s="319"/>
      <c r="F74" s="319"/>
      <c r="G74" s="319"/>
    </row>
    <row r="75" spans="1:6" ht="13.5" hidden="1" thickBot="1">
      <c r="A75" s="3"/>
      <c r="B75" s="75"/>
      <c r="C75" s="75"/>
      <c r="D75" s="75"/>
      <c r="E75" s="75"/>
      <c r="F75" s="75"/>
    </row>
    <row r="76" spans="1:7" ht="24.75" customHeight="1">
      <c r="A76" s="3"/>
      <c r="B76" s="308" t="s">
        <v>96</v>
      </c>
      <c r="C76" s="310" t="s">
        <v>97</v>
      </c>
      <c r="D76" s="312" t="s">
        <v>162</v>
      </c>
      <c r="E76" s="312"/>
      <c r="F76" s="35" t="s">
        <v>4</v>
      </c>
      <c r="G76" s="78"/>
    </row>
    <row r="77" spans="1:7" ht="14.25" customHeight="1" thickBot="1">
      <c r="A77" s="79"/>
      <c r="B77" s="315"/>
      <c r="C77" s="316"/>
      <c r="D77" s="59" t="s">
        <v>5</v>
      </c>
      <c r="E77" s="80" t="s">
        <v>163</v>
      </c>
      <c r="F77" s="81" t="s">
        <v>5</v>
      </c>
      <c r="G77" s="82" t="s">
        <v>163</v>
      </c>
    </row>
    <row r="78" spans="1:7" ht="12.75">
      <c r="A78" s="3"/>
      <c r="B78" s="227" t="s">
        <v>9</v>
      </c>
      <c r="C78" s="228" t="s">
        <v>98</v>
      </c>
      <c r="D78" s="229"/>
      <c r="E78" s="229"/>
      <c r="F78" s="230">
        <f>SUM(F79:F82)</f>
        <v>3673</v>
      </c>
      <c r="G78" s="42">
        <f>SUM(G79:G82)</f>
        <v>2256</v>
      </c>
    </row>
    <row r="79" spans="1:7" ht="12.75">
      <c r="A79" s="3"/>
      <c r="B79" s="231" t="s">
        <v>99</v>
      </c>
      <c r="C79" s="232" t="s">
        <v>100</v>
      </c>
      <c r="D79" s="233"/>
      <c r="E79" s="233"/>
      <c r="F79" s="234">
        <v>3673</v>
      </c>
      <c r="G79" s="136">
        <v>2256</v>
      </c>
    </row>
    <row r="80" spans="1:7" ht="12.75" hidden="1">
      <c r="A80" s="3"/>
      <c r="B80" s="231" t="s">
        <v>101</v>
      </c>
      <c r="C80" s="232" t="s">
        <v>102</v>
      </c>
      <c r="D80" s="233"/>
      <c r="E80" s="233"/>
      <c r="F80" s="234"/>
      <c r="G80" s="136"/>
    </row>
    <row r="81" spans="1:7" ht="12.75" hidden="1">
      <c r="A81" s="3"/>
      <c r="B81" s="231" t="s">
        <v>103</v>
      </c>
      <c r="C81" s="232" t="s">
        <v>104</v>
      </c>
      <c r="D81" s="233"/>
      <c r="E81" s="233"/>
      <c r="F81" s="234"/>
      <c r="G81" s="136"/>
    </row>
    <row r="82" spans="1:7" ht="12.75" hidden="1">
      <c r="A82" s="3"/>
      <c r="B82" s="231" t="s">
        <v>11</v>
      </c>
      <c r="C82" s="232" t="s">
        <v>105</v>
      </c>
      <c r="D82" s="233"/>
      <c r="E82" s="233"/>
      <c r="F82" s="234"/>
      <c r="G82" s="136"/>
    </row>
    <row r="83" spans="1:7" ht="14.25" customHeight="1">
      <c r="A83" s="83"/>
      <c r="B83" s="235" t="s">
        <v>106</v>
      </c>
      <c r="C83" s="236" t="s">
        <v>107</v>
      </c>
      <c r="D83" s="237"/>
      <c r="E83" s="237"/>
      <c r="F83" s="238">
        <f>SUM(F84:F89)</f>
        <v>1250</v>
      </c>
      <c r="G83" s="136"/>
    </row>
    <row r="84" spans="1:7" ht="12.75" hidden="1">
      <c r="A84" s="3"/>
      <c r="B84" s="231" t="s">
        <v>108</v>
      </c>
      <c r="C84" s="232" t="s">
        <v>177</v>
      </c>
      <c r="D84" s="233"/>
      <c r="E84" s="233"/>
      <c r="F84" s="234"/>
      <c r="G84" s="136"/>
    </row>
    <row r="85" spans="1:7" ht="16.5" customHeight="1">
      <c r="A85" s="3"/>
      <c r="B85" s="231" t="s">
        <v>110</v>
      </c>
      <c r="C85" s="232" t="s">
        <v>178</v>
      </c>
      <c r="D85" s="233"/>
      <c r="E85" s="233"/>
      <c r="F85" s="234">
        <v>900</v>
      </c>
      <c r="G85" s="136"/>
    </row>
    <row r="86" spans="1:7" ht="15.75" customHeight="1">
      <c r="A86" s="3"/>
      <c r="B86" s="231" t="s">
        <v>112</v>
      </c>
      <c r="C86" s="232" t="s">
        <v>186</v>
      </c>
      <c r="D86" s="233"/>
      <c r="E86" s="233"/>
      <c r="F86" s="234">
        <v>350</v>
      </c>
      <c r="G86" s="136"/>
    </row>
    <row r="87" spans="1:7" ht="12.75" hidden="1">
      <c r="A87" s="3"/>
      <c r="B87" s="231" t="s">
        <v>114</v>
      </c>
      <c r="C87" s="232" t="s">
        <v>179</v>
      </c>
      <c r="D87" s="233"/>
      <c r="E87" s="233"/>
      <c r="F87" s="234"/>
      <c r="G87" s="136"/>
    </row>
    <row r="88" spans="1:7" ht="12.75" hidden="1">
      <c r="A88" s="3"/>
      <c r="B88" s="231" t="s">
        <v>112</v>
      </c>
      <c r="C88" s="232" t="s">
        <v>113</v>
      </c>
      <c r="D88" s="233"/>
      <c r="E88" s="233"/>
      <c r="F88" s="234"/>
      <c r="G88" s="136"/>
    </row>
    <row r="89" spans="1:7" ht="12.75" hidden="1">
      <c r="A89" s="3"/>
      <c r="B89" s="231" t="s">
        <v>116</v>
      </c>
      <c r="C89" s="232" t="s">
        <v>117</v>
      </c>
      <c r="D89" s="233"/>
      <c r="E89" s="233"/>
      <c r="F89" s="234"/>
      <c r="G89" s="136"/>
    </row>
    <row r="90" spans="1:7" ht="12.75">
      <c r="A90" s="83"/>
      <c r="B90" s="235" t="s">
        <v>216</v>
      </c>
      <c r="C90" s="236" t="s">
        <v>119</v>
      </c>
      <c r="D90" s="237"/>
      <c r="E90" s="237"/>
      <c r="F90" s="238">
        <v>520</v>
      </c>
      <c r="G90" s="100">
        <v>588</v>
      </c>
    </row>
    <row r="91" spans="1:7" ht="11.25" customHeight="1">
      <c r="A91" s="83"/>
      <c r="B91" s="235" t="s">
        <v>217</v>
      </c>
      <c r="C91" s="236" t="s">
        <v>121</v>
      </c>
      <c r="D91" s="237"/>
      <c r="E91" s="237"/>
      <c r="F91" s="238">
        <v>190</v>
      </c>
      <c r="G91" s="100">
        <v>101</v>
      </c>
    </row>
    <row r="92" spans="1:7" ht="12.75" hidden="1">
      <c r="A92" s="83"/>
      <c r="B92" s="235" t="s">
        <v>218</v>
      </c>
      <c r="C92" s="236" t="s">
        <v>123</v>
      </c>
      <c r="D92" s="237"/>
      <c r="E92" s="237"/>
      <c r="F92" s="238"/>
      <c r="G92" s="100">
        <v>31</v>
      </c>
    </row>
    <row r="93" spans="1:7" ht="12.75">
      <c r="A93" s="83"/>
      <c r="B93" s="235" t="s">
        <v>124</v>
      </c>
      <c r="C93" s="236" t="s">
        <v>125</v>
      </c>
      <c r="D93" s="237"/>
      <c r="E93" s="237"/>
      <c r="F93" s="238">
        <f>SUM(F94:F100)</f>
        <v>3000</v>
      </c>
      <c r="G93" s="44">
        <f>SUM(G95:G99)</f>
        <v>2152</v>
      </c>
    </row>
    <row r="94" spans="2:7" s="3" customFormat="1" ht="12.75" hidden="1">
      <c r="B94" s="231" t="s">
        <v>128</v>
      </c>
      <c r="C94" s="232" t="s">
        <v>129</v>
      </c>
      <c r="D94" s="233"/>
      <c r="E94" s="233"/>
      <c r="F94" s="234"/>
      <c r="G94" s="43"/>
    </row>
    <row r="95" spans="1:7" ht="12.75">
      <c r="A95" s="3"/>
      <c r="B95" s="231" t="s">
        <v>130</v>
      </c>
      <c r="C95" s="232" t="s">
        <v>131</v>
      </c>
      <c r="D95" s="233"/>
      <c r="E95" s="233"/>
      <c r="F95" s="234">
        <v>1500</v>
      </c>
      <c r="G95" s="136">
        <v>35</v>
      </c>
    </row>
    <row r="96" spans="1:7" ht="12.75" customHeight="1">
      <c r="A96" s="3"/>
      <c r="B96" s="231" t="s">
        <v>132</v>
      </c>
      <c r="C96" s="232" t="s">
        <v>133</v>
      </c>
      <c r="D96" s="233"/>
      <c r="E96" s="233"/>
      <c r="F96" s="234">
        <v>1000</v>
      </c>
      <c r="G96" s="136"/>
    </row>
    <row r="97" spans="1:7" ht="13.5" thickBot="1">
      <c r="A97" s="3"/>
      <c r="B97" s="231" t="s">
        <v>134</v>
      </c>
      <c r="C97" s="232" t="s">
        <v>135</v>
      </c>
      <c r="D97" s="233"/>
      <c r="E97" s="233"/>
      <c r="F97" s="234">
        <v>500</v>
      </c>
      <c r="G97" s="136">
        <v>2100</v>
      </c>
    </row>
    <row r="98" spans="1:7" ht="12.75" hidden="1">
      <c r="A98" s="3"/>
      <c r="B98" s="20" t="s">
        <v>136</v>
      </c>
      <c r="C98" s="21" t="s">
        <v>137</v>
      </c>
      <c r="D98" s="22"/>
      <c r="E98" s="22"/>
      <c r="F98" s="23"/>
      <c r="G98" s="144"/>
    </row>
    <row r="99" spans="1:7" ht="13.5" hidden="1" thickBot="1">
      <c r="A99" s="3"/>
      <c r="B99" s="20" t="s">
        <v>140</v>
      </c>
      <c r="C99" s="21" t="s">
        <v>141</v>
      </c>
      <c r="D99" s="22"/>
      <c r="E99" s="22"/>
      <c r="F99" s="23"/>
      <c r="G99" s="144">
        <v>17</v>
      </c>
    </row>
    <row r="100" spans="1:7" ht="13.5" hidden="1" thickBot="1">
      <c r="A100" s="3"/>
      <c r="B100" s="68" t="s">
        <v>144</v>
      </c>
      <c r="C100" s="69" t="s">
        <v>145</v>
      </c>
      <c r="D100" s="84"/>
      <c r="E100" s="84"/>
      <c r="F100" s="85"/>
      <c r="G100" s="146"/>
    </row>
    <row r="101" spans="1:7" ht="13.5" thickBot="1">
      <c r="A101" s="3"/>
      <c r="B101" s="94"/>
      <c r="C101" s="54" t="s">
        <v>157</v>
      </c>
      <c r="D101" s="55"/>
      <c r="E101" s="55"/>
      <c r="F101" s="56">
        <f>F78+F83+F90+F91+F92+F93</f>
        <v>8633</v>
      </c>
      <c r="G101" s="57" t="e">
        <f>G78+G83+G90+G91+G92+G93+#REF!</f>
        <v>#REF!</v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>
      <c r="C109" s="145"/>
    </row>
    <row r="110" spans="2:7" ht="17.25" customHeight="1" thickBot="1">
      <c r="B110" s="319" t="s">
        <v>203</v>
      </c>
      <c r="C110" s="319"/>
      <c r="D110" s="319"/>
      <c r="E110" s="319"/>
      <c r="F110" s="319"/>
      <c r="G110" s="319"/>
    </row>
    <row r="111" spans="2:6" ht="13.5" hidden="1" thickBot="1">
      <c r="B111" s="75"/>
      <c r="C111" s="75"/>
      <c r="D111" s="75"/>
      <c r="E111" s="75"/>
      <c r="F111" s="75"/>
    </row>
    <row r="112" spans="2:7" ht="21.75" customHeight="1">
      <c r="B112" s="308" t="s">
        <v>96</v>
      </c>
      <c r="C112" s="310" t="s">
        <v>97</v>
      </c>
      <c r="D112" s="312" t="s">
        <v>162</v>
      </c>
      <c r="E112" s="312"/>
      <c r="F112" s="35" t="s">
        <v>4</v>
      </c>
      <c r="G112" s="78"/>
    </row>
    <row r="113" spans="2:7" ht="14.25" customHeight="1">
      <c r="B113" s="315"/>
      <c r="C113" s="316"/>
      <c r="D113" s="59" t="s">
        <v>5</v>
      </c>
      <c r="E113" s="80" t="s">
        <v>163</v>
      </c>
      <c r="F113" s="81" t="s">
        <v>5</v>
      </c>
      <c r="G113" s="82" t="s">
        <v>163</v>
      </c>
    </row>
    <row r="114" spans="2:7" s="209" customFormat="1" ht="1.5" customHeight="1" thickBot="1">
      <c r="B114" s="235" t="s">
        <v>106</v>
      </c>
      <c r="C114" s="236" t="s">
        <v>194</v>
      </c>
      <c r="D114" s="176"/>
      <c r="E114" s="177"/>
      <c r="F114" s="256">
        <f>F116</f>
        <v>0</v>
      </c>
      <c r="G114" s="205"/>
    </row>
    <row r="115" spans="2:7" s="209" customFormat="1" ht="10.5" customHeight="1" hidden="1">
      <c r="B115" s="231" t="s">
        <v>108</v>
      </c>
      <c r="C115" s="232" t="s">
        <v>109</v>
      </c>
      <c r="D115" s="176"/>
      <c r="E115" s="177"/>
      <c r="F115" s="256"/>
      <c r="G115" s="205"/>
    </row>
    <row r="116" spans="2:7" s="209" customFormat="1" ht="12.75" customHeight="1" hidden="1" thickBot="1">
      <c r="B116" s="231"/>
      <c r="C116" s="232"/>
      <c r="D116" s="176"/>
      <c r="E116" s="177"/>
      <c r="F116" s="223"/>
      <c r="G116" s="205"/>
    </row>
    <row r="117" spans="2:7" ht="12.75">
      <c r="B117" s="268" t="s">
        <v>124</v>
      </c>
      <c r="C117" s="269" t="s">
        <v>125</v>
      </c>
      <c r="D117" s="270"/>
      <c r="E117" s="270"/>
      <c r="F117" s="271">
        <f>SUM(F118:F121)</f>
        <v>2500</v>
      </c>
      <c r="G117" s="42">
        <f>SUM(G119:G121)</f>
        <v>224</v>
      </c>
    </row>
    <row r="118" spans="2:7" ht="12.75" hidden="1">
      <c r="B118" s="246" t="s">
        <v>128</v>
      </c>
      <c r="C118" s="247" t="s">
        <v>129</v>
      </c>
      <c r="D118" s="248"/>
      <c r="E118" s="248"/>
      <c r="F118" s="249"/>
      <c r="G118" s="151"/>
    </row>
    <row r="119" spans="2:7" ht="12.75">
      <c r="B119" s="231" t="s">
        <v>130</v>
      </c>
      <c r="C119" s="232" t="s">
        <v>131</v>
      </c>
      <c r="D119" s="233"/>
      <c r="E119" s="233"/>
      <c r="F119" s="234">
        <v>500</v>
      </c>
      <c r="G119" s="136"/>
    </row>
    <row r="120" spans="2:7" ht="12.75">
      <c r="B120" s="231" t="s">
        <v>132</v>
      </c>
      <c r="C120" s="232" t="s">
        <v>133</v>
      </c>
      <c r="D120" s="233"/>
      <c r="E120" s="233"/>
      <c r="F120" s="234">
        <v>1500</v>
      </c>
      <c r="G120" s="136">
        <v>224</v>
      </c>
    </row>
    <row r="121" spans="2:7" ht="12.75">
      <c r="B121" s="231" t="s">
        <v>134</v>
      </c>
      <c r="C121" s="232" t="s">
        <v>135</v>
      </c>
      <c r="D121" s="233"/>
      <c r="E121" s="233"/>
      <c r="F121" s="234">
        <v>500</v>
      </c>
      <c r="G121" s="136"/>
    </row>
    <row r="122" spans="2:7" s="83" customFormat="1" ht="13.5" thickBot="1">
      <c r="B122" s="273" t="s">
        <v>239</v>
      </c>
      <c r="C122" s="274" t="s">
        <v>204</v>
      </c>
      <c r="D122" s="275"/>
      <c r="E122" s="275"/>
      <c r="F122" s="276">
        <v>2000</v>
      </c>
      <c r="G122" s="137"/>
    </row>
    <row r="123" spans="2:7" s="83" customFormat="1" ht="13.5" hidden="1" thickBot="1">
      <c r="B123" s="46" t="s">
        <v>153</v>
      </c>
      <c r="C123" s="47" t="s">
        <v>154</v>
      </c>
      <c r="D123" s="48"/>
      <c r="E123" s="48"/>
      <c r="F123" s="49"/>
      <c r="G123" s="187"/>
    </row>
    <row r="124" spans="2:7" ht="13.5" thickBot="1">
      <c r="B124" s="94"/>
      <c r="C124" s="54" t="s">
        <v>157</v>
      </c>
      <c r="D124" s="55"/>
      <c r="E124" s="55"/>
      <c r="F124" s="56">
        <f>F117+F122+F123+F114</f>
        <v>4500</v>
      </c>
      <c r="G124" s="57">
        <f>G117+G122</f>
        <v>224</v>
      </c>
    </row>
    <row r="125" ht="1.5" customHeight="1"/>
    <row r="126" spans="2:7" ht="12.75" customHeight="1" thickBot="1">
      <c r="B126" s="319" t="s">
        <v>224</v>
      </c>
      <c r="C126" s="319"/>
      <c r="D126" s="319"/>
      <c r="E126" s="319"/>
      <c r="F126" s="319"/>
      <c r="G126" s="319"/>
    </row>
    <row r="127" spans="2:6" ht="13.5" hidden="1" thickBot="1">
      <c r="B127" s="75"/>
      <c r="C127" s="75"/>
      <c r="D127" s="75"/>
      <c r="E127" s="75"/>
      <c r="F127" s="75"/>
    </row>
    <row r="128" spans="2:7" ht="12.75">
      <c r="B128" s="308" t="s">
        <v>96</v>
      </c>
      <c r="C128" s="310" t="s">
        <v>97</v>
      </c>
      <c r="D128" s="312" t="s">
        <v>162</v>
      </c>
      <c r="E128" s="312"/>
      <c r="F128" s="35" t="s">
        <v>4</v>
      </c>
      <c r="G128" s="78"/>
    </row>
    <row r="129" spans="2:7" ht="13.5" customHeight="1">
      <c r="B129" s="315"/>
      <c r="C129" s="316"/>
      <c r="D129" s="59" t="s">
        <v>5</v>
      </c>
      <c r="E129" s="80" t="s">
        <v>163</v>
      </c>
      <c r="F129" s="81" t="s">
        <v>5</v>
      </c>
      <c r="G129" s="82" t="s">
        <v>163</v>
      </c>
    </row>
    <row r="130" spans="2:7" ht="13.5" customHeight="1">
      <c r="B130" s="261"/>
      <c r="C130" s="262"/>
      <c r="D130" s="263"/>
      <c r="E130" s="264"/>
      <c r="F130" s="265"/>
      <c r="G130" s="174"/>
    </row>
    <row r="131" spans="2:7" ht="13.5" customHeight="1">
      <c r="B131" s="261"/>
      <c r="C131" s="262"/>
      <c r="D131" s="263"/>
      <c r="E131" s="264"/>
      <c r="F131" s="265"/>
      <c r="G131" s="174"/>
    </row>
    <row r="132" spans="2:7" ht="13.5" customHeight="1" thickBot="1">
      <c r="B132" s="235" t="s">
        <v>106</v>
      </c>
      <c r="C132" s="236" t="s">
        <v>107</v>
      </c>
      <c r="D132" s="176"/>
      <c r="E132" s="177"/>
      <c r="F132" s="256">
        <f>+F133</f>
        <v>2400</v>
      </c>
      <c r="G132" s="174"/>
    </row>
    <row r="133" spans="2:7" ht="12.75">
      <c r="B133" s="231" t="s">
        <v>110</v>
      </c>
      <c r="C133" s="232" t="s">
        <v>178</v>
      </c>
      <c r="D133" s="270"/>
      <c r="E133" s="270"/>
      <c r="F133" s="249">
        <v>2400</v>
      </c>
      <c r="G133" s="42">
        <f>SUM(G139:G140)</f>
        <v>0</v>
      </c>
    </row>
    <row r="134" spans="2:7" ht="12.75" hidden="1">
      <c r="B134" s="231" t="s">
        <v>110</v>
      </c>
      <c r="C134" s="232" t="s">
        <v>178</v>
      </c>
      <c r="D134" s="248"/>
      <c r="E134" s="248"/>
      <c r="F134" s="249"/>
      <c r="G134" s="151"/>
    </row>
    <row r="135" spans="2:7" ht="15.75" customHeight="1">
      <c r="B135" s="235" t="s">
        <v>216</v>
      </c>
      <c r="C135" s="236" t="s">
        <v>119</v>
      </c>
      <c r="D135" s="248"/>
      <c r="E135" s="248"/>
      <c r="F135" s="271">
        <v>130</v>
      </c>
      <c r="G135" s="151"/>
    </row>
    <row r="136" spans="2:7" ht="12.75">
      <c r="B136" s="235" t="s">
        <v>217</v>
      </c>
      <c r="C136" s="236" t="s">
        <v>121</v>
      </c>
      <c r="D136" s="248"/>
      <c r="E136" s="248"/>
      <c r="F136" s="271">
        <v>87</v>
      </c>
      <c r="G136" s="151"/>
    </row>
    <row r="137" spans="2:7" ht="12.75">
      <c r="B137" s="235" t="s">
        <v>218</v>
      </c>
      <c r="C137" s="236" t="s">
        <v>123</v>
      </c>
      <c r="D137" s="248"/>
      <c r="E137" s="248"/>
      <c r="F137" s="271">
        <v>50</v>
      </c>
      <c r="G137" s="151"/>
    </row>
    <row r="138" spans="2:7" ht="12.75">
      <c r="B138" s="268" t="s">
        <v>124</v>
      </c>
      <c r="C138" s="269" t="s">
        <v>125</v>
      </c>
      <c r="D138" s="270"/>
      <c r="E138" s="270"/>
      <c r="F138" s="271">
        <f>+F139+F140</f>
        <v>9500</v>
      </c>
      <c r="G138" s="151"/>
    </row>
    <row r="139" spans="2:7" ht="12.75" customHeight="1">
      <c r="B139" s="231" t="s">
        <v>130</v>
      </c>
      <c r="C139" s="232" t="s">
        <v>131</v>
      </c>
      <c r="D139" s="233"/>
      <c r="E139" s="233"/>
      <c r="F139" s="234">
        <v>500</v>
      </c>
      <c r="G139" s="136"/>
    </row>
    <row r="140" spans="2:7" ht="12" customHeight="1" thickBot="1">
      <c r="B140" s="231" t="s">
        <v>134</v>
      </c>
      <c r="C140" s="232" t="s">
        <v>135</v>
      </c>
      <c r="D140" s="233"/>
      <c r="E140" s="233"/>
      <c r="F140" s="234">
        <v>9000</v>
      </c>
      <c r="G140" s="136"/>
    </row>
    <row r="141" spans="2:7" ht="13.5" thickBot="1">
      <c r="B141" s="94"/>
      <c r="C141" s="54" t="s">
        <v>157</v>
      </c>
      <c r="D141" s="55"/>
      <c r="E141" s="55"/>
      <c r="F141" s="56">
        <f>+F132+F135+F136+F137+F138</f>
        <v>12167</v>
      </c>
      <c r="G141" s="57" t="e">
        <f>G133+#REF!</f>
        <v>#REF!</v>
      </c>
    </row>
    <row r="142" ht="9.75" customHeight="1" hidden="1"/>
    <row r="143" spans="2:7" ht="13.5" thickBot="1">
      <c r="B143" s="319" t="s">
        <v>262</v>
      </c>
      <c r="C143" s="319"/>
      <c r="D143" s="319"/>
      <c r="E143" s="319"/>
      <c r="F143" s="319"/>
      <c r="G143" s="319"/>
    </row>
    <row r="144" spans="2:6" ht="13.5" hidden="1" thickBot="1">
      <c r="B144" s="75"/>
      <c r="C144" s="75"/>
      <c r="D144" s="75"/>
      <c r="E144" s="75"/>
      <c r="F144" s="75"/>
    </row>
    <row r="145" spans="2:7" ht="12.75">
      <c r="B145" s="308" t="s">
        <v>96</v>
      </c>
      <c r="C145" s="310" t="s">
        <v>97</v>
      </c>
      <c r="D145" s="312" t="s">
        <v>162</v>
      </c>
      <c r="E145" s="312"/>
      <c r="F145" s="35" t="s">
        <v>4</v>
      </c>
      <c r="G145" s="78"/>
    </row>
    <row r="146" spans="2:7" ht="16.5" customHeight="1" thickBot="1">
      <c r="B146" s="309"/>
      <c r="C146" s="311"/>
      <c r="D146" s="38" t="s">
        <v>5</v>
      </c>
      <c r="E146" s="116" t="s">
        <v>163</v>
      </c>
      <c r="F146" s="40" t="s">
        <v>5</v>
      </c>
      <c r="G146" s="82" t="s">
        <v>163</v>
      </c>
    </row>
    <row r="147" spans="2:7" ht="12.75">
      <c r="B147" s="268" t="s">
        <v>106</v>
      </c>
      <c r="C147" s="269" t="s">
        <v>194</v>
      </c>
      <c r="D147" s="178"/>
      <c r="E147" s="179"/>
      <c r="F147" s="222">
        <f>F148</f>
        <v>5000</v>
      </c>
      <c r="G147" s="174"/>
    </row>
    <row r="148" spans="2:7" ht="12.75">
      <c r="B148" s="231" t="s">
        <v>110</v>
      </c>
      <c r="C148" s="232" t="s">
        <v>111</v>
      </c>
      <c r="D148" s="176"/>
      <c r="E148" s="177"/>
      <c r="F148" s="223">
        <v>5000</v>
      </c>
      <c r="G148" s="223">
        <v>2000</v>
      </c>
    </row>
    <row r="149" spans="2:7" ht="12.75">
      <c r="B149" s="235" t="s">
        <v>216</v>
      </c>
      <c r="C149" s="236" t="s">
        <v>119</v>
      </c>
      <c r="D149" s="178"/>
      <c r="E149" s="179"/>
      <c r="F149" s="222">
        <v>142</v>
      </c>
      <c r="G149" s="174"/>
    </row>
    <row r="150" spans="2:7" ht="12.75">
      <c r="B150" s="235" t="s">
        <v>217</v>
      </c>
      <c r="C150" s="236" t="s">
        <v>121</v>
      </c>
      <c r="D150" s="178"/>
      <c r="E150" s="179"/>
      <c r="F150" s="222">
        <v>96</v>
      </c>
      <c r="G150" s="174"/>
    </row>
    <row r="151" spans="2:7" ht="13.5" thickBot="1">
      <c r="B151" s="235" t="s">
        <v>218</v>
      </c>
      <c r="C151" s="236" t="s">
        <v>123</v>
      </c>
      <c r="D151" s="178"/>
      <c r="E151" s="179"/>
      <c r="F151" s="222">
        <v>56</v>
      </c>
      <c r="G151" s="174"/>
    </row>
    <row r="152" spans="2:7" ht="12" customHeight="1">
      <c r="B152" s="268" t="s">
        <v>124</v>
      </c>
      <c r="C152" s="269" t="s">
        <v>125</v>
      </c>
      <c r="D152" s="270"/>
      <c r="E152" s="270">
        <f>SUM(E153:E155)</f>
        <v>69100</v>
      </c>
      <c r="F152" s="271">
        <f>+F154</f>
        <v>15000</v>
      </c>
      <c r="G152" s="42">
        <f>SUM(G153:G156)</f>
        <v>45502</v>
      </c>
    </row>
    <row r="153" spans="2:7" ht="12.75" hidden="1">
      <c r="B153" s="231" t="s">
        <v>130</v>
      </c>
      <c r="C153" s="232" t="s">
        <v>131</v>
      </c>
      <c r="D153" s="233"/>
      <c r="E153" s="233"/>
      <c r="F153" s="234"/>
      <c r="G153" s="129">
        <v>30</v>
      </c>
    </row>
    <row r="154" spans="2:7" ht="12.75">
      <c r="B154" s="231" t="s">
        <v>134</v>
      </c>
      <c r="C154" s="232" t="s">
        <v>135</v>
      </c>
      <c r="D154" s="233"/>
      <c r="E154" s="233">
        <v>2800</v>
      </c>
      <c r="F154" s="234">
        <v>15000</v>
      </c>
      <c r="G154" s="129">
        <v>5118</v>
      </c>
    </row>
    <row r="155" spans="2:7" ht="13.5" hidden="1" thickBot="1">
      <c r="B155" s="231" t="s">
        <v>264</v>
      </c>
      <c r="C155" s="232" t="s">
        <v>135</v>
      </c>
      <c r="D155" s="233"/>
      <c r="E155" s="233">
        <v>66300</v>
      </c>
      <c r="F155" s="234"/>
      <c r="G155" s="129">
        <v>40354</v>
      </c>
    </row>
    <row r="156" spans="2:7" ht="15" customHeight="1" thickBot="1">
      <c r="B156" s="235" t="s">
        <v>155</v>
      </c>
      <c r="C156" s="236" t="s">
        <v>265</v>
      </c>
      <c r="D156" s="289"/>
      <c r="E156" s="275"/>
      <c r="F156" s="276">
        <v>12000</v>
      </c>
      <c r="G156" s="130"/>
    </row>
    <row r="157" spans="2:7" ht="13.5" thickBot="1">
      <c r="B157" s="94"/>
      <c r="C157" s="54" t="s">
        <v>157</v>
      </c>
      <c r="D157" s="55"/>
      <c r="E157" s="55">
        <f>E152</f>
        <v>69100</v>
      </c>
      <c r="F157" s="56">
        <f>+F147+F149+F150+F151+F152+F156</f>
        <v>32294</v>
      </c>
      <c r="G157" s="57">
        <f>G152+G156</f>
        <v>45502</v>
      </c>
    </row>
    <row r="158" ht="2.25" customHeight="1"/>
    <row r="159" ht="12.75" hidden="1"/>
    <row r="160" spans="2:7" ht="13.5" thickBot="1">
      <c r="B160" s="319" t="s">
        <v>205</v>
      </c>
      <c r="C160" s="319"/>
      <c r="D160" s="319"/>
      <c r="E160" s="319"/>
      <c r="F160" s="319"/>
      <c r="G160" s="319"/>
    </row>
    <row r="161" spans="2:6" ht="13.5" hidden="1" thickBot="1">
      <c r="B161" s="75"/>
      <c r="C161" s="75"/>
      <c r="D161" s="75"/>
      <c r="E161" s="75"/>
      <c r="F161" s="75"/>
    </row>
    <row r="162" spans="2:7" ht="22.5" customHeight="1">
      <c r="B162" s="308" t="s">
        <v>96</v>
      </c>
      <c r="C162" s="334" t="s">
        <v>97</v>
      </c>
      <c r="D162" s="292" t="s">
        <v>162</v>
      </c>
      <c r="E162" s="312"/>
      <c r="F162" s="35" t="s">
        <v>4</v>
      </c>
      <c r="G162" s="78"/>
    </row>
    <row r="163" spans="2:7" ht="11.25" customHeight="1" thickBot="1">
      <c r="B163" s="309"/>
      <c r="C163" s="322"/>
      <c r="D163" s="38" t="s">
        <v>5</v>
      </c>
      <c r="E163" s="116" t="s">
        <v>163</v>
      </c>
      <c r="F163" s="40" t="s">
        <v>5</v>
      </c>
      <c r="G163" s="82" t="s">
        <v>163</v>
      </c>
    </row>
    <row r="164" spans="2:7" ht="13.5" customHeight="1" hidden="1" thickBot="1">
      <c r="B164" s="118" t="s">
        <v>106</v>
      </c>
      <c r="C164" s="119" t="s">
        <v>194</v>
      </c>
      <c r="D164" s="178"/>
      <c r="E164" s="179"/>
      <c r="F164" s="222">
        <f>F165</f>
        <v>0</v>
      </c>
      <c r="G164" s="174"/>
    </row>
    <row r="165" spans="2:7" ht="13.5" customHeight="1" hidden="1" thickBot="1">
      <c r="B165" s="20" t="s">
        <v>110</v>
      </c>
      <c r="C165" s="21" t="s">
        <v>111</v>
      </c>
      <c r="D165" s="176"/>
      <c r="E165" s="177"/>
      <c r="F165" s="223">
        <v>0</v>
      </c>
      <c r="G165" s="174"/>
    </row>
    <row r="166" spans="2:7" ht="12.75">
      <c r="B166" s="268" t="s">
        <v>124</v>
      </c>
      <c r="C166" s="269" t="s">
        <v>125</v>
      </c>
      <c r="D166" s="270"/>
      <c r="E166" s="270">
        <f>SUM(E167:E170)</f>
        <v>69100</v>
      </c>
      <c r="F166" s="271">
        <f>SUM(F167:F170)</f>
        <v>15500</v>
      </c>
      <c r="G166" s="42">
        <f>SUM(G167:G171)</f>
        <v>45502</v>
      </c>
    </row>
    <row r="167" spans="2:7" ht="12.75">
      <c r="B167" s="231" t="s">
        <v>130</v>
      </c>
      <c r="C167" s="232" t="s">
        <v>131</v>
      </c>
      <c r="D167" s="233"/>
      <c r="E167" s="233"/>
      <c r="F167" s="234">
        <v>500</v>
      </c>
      <c r="G167" s="129">
        <v>30</v>
      </c>
    </row>
    <row r="168" spans="2:7" ht="12.75" hidden="1">
      <c r="B168" s="231" t="s">
        <v>132</v>
      </c>
      <c r="C168" s="232" t="s">
        <v>133</v>
      </c>
      <c r="D168" s="233"/>
      <c r="E168" s="233">
        <v>2800</v>
      </c>
      <c r="F168" s="234"/>
      <c r="G168" s="129">
        <v>5118</v>
      </c>
    </row>
    <row r="169" spans="2:7" ht="12.75">
      <c r="B169" s="231" t="s">
        <v>134</v>
      </c>
      <c r="C169" s="232" t="s">
        <v>135</v>
      </c>
      <c r="D169" s="233"/>
      <c r="E169" s="233"/>
      <c r="F169" s="234">
        <v>15000</v>
      </c>
      <c r="G169" s="129"/>
    </row>
    <row r="170" spans="2:7" ht="12.75" hidden="1">
      <c r="B170" s="231" t="s">
        <v>136</v>
      </c>
      <c r="C170" s="232" t="s">
        <v>137</v>
      </c>
      <c r="D170" s="233"/>
      <c r="E170" s="233">
        <v>66300</v>
      </c>
      <c r="F170" s="234"/>
      <c r="G170" s="129">
        <v>40354</v>
      </c>
    </row>
    <row r="171" spans="2:7" ht="13.5" thickBot="1">
      <c r="B171" s="235" t="s">
        <v>153</v>
      </c>
      <c r="C171" s="236" t="s">
        <v>154</v>
      </c>
      <c r="D171" s="237"/>
      <c r="E171" s="237"/>
      <c r="F171" s="238">
        <v>40200</v>
      </c>
      <c r="G171" s="130"/>
    </row>
    <row r="172" spans="2:7" s="83" customFormat="1" ht="13.5" hidden="1" thickBot="1">
      <c r="B172" s="132" t="s">
        <v>195</v>
      </c>
      <c r="C172" s="133" t="s">
        <v>196</v>
      </c>
      <c r="D172" s="18"/>
      <c r="E172" s="18"/>
      <c r="F172" s="19"/>
      <c r="G172" s="53"/>
    </row>
    <row r="173" spans="2:7" ht="13.5" thickBot="1">
      <c r="B173" s="94"/>
      <c r="C173" s="54" t="s">
        <v>157</v>
      </c>
      <c r="D173" s="73"/>
      <c r="E173" s="73">
        <f>E166</f>
        <v>69100</v>
      </c>
      <c r="F173" s="74">
        <f>+F164+F166+F171+F172</f>
        <v>55700</v>
      </c>
      <c r="G173" s="57">
        <f>G166+G171</f>
        <v>45502</v>
      </c>
    </row>
    <row r="174" ht="12.75" hidden="1"/>
    <row r="175" spans="2:7" ht="12.75" hidden="1">
      <c r="B175" s="145"/>
      <c r="C175" s="145"/>
      <c r="D175" s="145"/>
      <c r="E175" s="145"/>
      <c r="F175" s="145"/>
      <c r="G175" s="145"/>
    </row>
    <row r="176" spans="2:7" ht="18.75" customHeight="1" hidden="1">
      <c r="B176" s="145"/>
      <c r="C176" s="145"/>
      <c r="D176" s="145"/>
      <c r="E176" s="145"/>
      <c r="F176" s="145"/>
      <c r="G176" s="145"/>
    </row>
    <row r="177" spans="2:7" ht="18.75" customHeight="1">
      <c r="B177" s="319" t="s">
        <v>263</v>
      </c>
      <c r="C177" s="319"/>
      <c r="D177" s="319"/>
      <c r="E177" s="319"/>
      <c r="F177" s="319"/>
      <c r="G177" s="319"/>
    </row>
    <row r="178" spans="2:6" ht="3" customHeight="1" thickBot="1">
      <c r="B178" s="75"/>
      <c r="C178" s="75"/>
      <c r="D178" s="75"/>
      <c r="E178" s="75"/>
      <c r="F178" s="75"/>
    </row>
    <row r="179" spans="2:7" ht="18.75" customHeight="1">
      <c r="B179" s="308" t="s">
        <v>96</v>
      </c>
      <c r="C179" s="334" t="s">
        <v>97</v>
      </c>
      <c r="D179" s="292" t="s">
        <v>162</v>
      </c>
      <c r="E179" s="312"/>
      <c r="F179" s="35" t="s">
        <v>4</v>
      </c>
      <c r="G179" s="78"/>
    </row>
    <row r="180" spans="2:7" ht="18.75" customHeight="1" thickBot="1">
      <c r="B180" s="309"/>
      <c r="C180" s="322"/>
      <c r="D180" s="38" t="s">
        <v>5</v>
      </c>
      <c r="E180" s="116" t="s">
        <v>163</v>
      </c>
      <c r="F180" s="40" t="s">
        <v>5</v>
      </c>
      <c r="G180" s="82" t="s">
        <v>163</v>
      </c>
    </row>
    <row r="181" spans="2:7" ht="1.5" customHeight="1" thickBot="1">
      <c r="B181" s="118" t="s">
        <v>106</v>
      </c>
      <c r="C181" s="119" t="s">
        <v>194</v>
      </c>
      <c r="D181" s="178"/>
      <c r="E181" s="179"/>
      <c r="F181" s="222">
        <f>F182</f>
        <v>0</v>
      </c>
      <c r="G181" s="174"/>
    </row>
    <row r="182" spans="2:7" ht="18.75" customHeight="1" hidden="1" thickBot="1">
      <c r="B182" s="20" t="s">
        <v>110</v>
      </c>
      <c r="C182" s="21" t="s">
        <v>111</v>
      </c>
      <c r="D182" s="176"/>
      <c r="E182" s="177"/>
      <c r="F182" s="223"/>
      <c r="G182" s="174"/>
    </row>
    <row r="183" spans="2:7" ht="25.5" customHeight="1">
      <c r="B183" s="268" t="s">
        <v>124</v>
      </c>
      <c r="C183" s="269" t="s">
        <v>125</v>
      </c>
      <c r="D183" s="270"/>
      <c r="E183" s="270">
        <f>SUM(E184:E187)</f>
        <v>69100</v>
      </c>
      <c r="F183" s="271">
        <f>+F186</f>
        <v>5000</v>
      </c>
      <c r="G183" s="42">
        <f>SUM(G184:G188)</f>
        <v>45502</v>
      </c>
    </row>
    <row r="184" spans="2:7" ht="18.75" customHeight="1" hidden="1">
      <c r="B184" s="231" t="s">
        <v>130</v>
      </c>
      <c r="C184" s="232" t="s">
        <v>131</v>
      </c>
      <c r="D184" s="233"/>
      <c r="E184" s="233"/>
      <c r="F184" s="234"/>
      <c r="G184" s="129">
        <v>30</v>
      </c>
    </row>
    <row r="185" spans="2:7" ht="18.75" customHeight="1" hidden="1">
      <c r="B185" s="231" t="s">
        <v>132</v>
      </c>
      <c r="C185" s="232" t="s">
        <v>133</v>
      </c>
      <c r="D185" s="233"/>
      <c r="E185" s="233">
        <v>2800</v>
      </c>
      <c r="F185" s="234"/>
      <c r="G185" s="129">
        <v>5118</v>
      </c>
    </row>
    <row r="186" spans="2:7" ht="17.25" customHeight="1" thickBot="1">
      <c r="B186" s="231" t="s">
        <v>134</v>
      </c>
      <c r="C186" s="232" t="s">
        <v>135</v>
      </c>
      <c r="D186" s="233"/>
      <c r="E186" s="233"/>
      <c r="F186" s="234">
        <v>5000</v>
      </c>
      <c r="G186" s="129"/>
    </row>
    <row r="187" spans="2:7" ht="18.75" customHeight="1" hidden="1" thickBot="1">
      <c r="B187" s="231" t="s">
        <v>136</v>
      </c>
      <c r="C187" s="232" t="s">
        <v>137</v>
      </c>
      <c r="D187" s="233"/>
      <c r="E187" s="233">
        <v>66300</v>
      </c>
      <c r="F187" s="234"/>
      <c r="G187" s="129">
        <v>40354</v>
      </c>
    </row>
    <row r="188" spans="2:7" ht="3.75" customHeight="1" hidden="1" thickBot="1">
      <c r="B188" s="235" t="s">
        <v>153</v>
      </c>
      <c r="C188" s="236" t="s">
        <v>154</v>
      </c>
      <c r="D188" s="237"/>
      <c r="E188" s="237"/>
      <c r="F188" s="238"/>
      <c r="G188" s="130"/>
    </row>
    <row r="189" spans="2:7" ht="13.5" hidden="1" thickBot="1">
      <c r="B189" s="132" t="s">
        <v>195</v>
      </c>
      <c r="C189" s="133" t="s">
        <v>196</v>
      </c>
      <c r="D189" s="18"/>
      <c r="E189" s="18"/>
      <c r="F189" s="19"/>
      <c r="G189" s="53"/>
    </row>
    <row r="190" spans="2:7" ht="13.5" thickBot="1">
      <c r="B190" s="94"/>
      <c r="C190" s="54" t="s">
        <v>157</v>
      </c>
      <c r="D190" s="73"/>
      <c r="E190" s="73">
        <f>E183</f>
        <v>69100</v>
      </c>
      <c r="F190" s="74">
        <f>+F181+F183+F188+F189</f>
        <v>5000</v>
      </c>
      <c r="G190" s="57">
        <f>G183+G188</f>
        <v>45502</v>
      </c>
    </row>
    <row r="191" spans="2:7" ht="15" customHeight="1">
      <c r="B191" s="145"/>
      <c r="C191" s="145"/>
      <c r="D191" s="145"/>
      <c r="E191" s="145"/>
      <c r="F191" s="145"/>
      <c r="G191" s="145"/>
    </row>
    <row r="192" spans="2:7" ht="13.5" thickBot="1">
      <c r="B192" s="319" t="s">
        <v>206</v>
      </c>
      <c r="C192" s="319"/>
      <c r="D192" s="319"/>
      <c r="E192" s="319"/>
      <c r="F192" s="319"/>
      <c r="G192" s="319"/>
    </row>
    <row r="193" spans="2:6" ht="13.5" hidden="1" thickBot="1">
      <c r="B193" s="75"/>
      <c r="C193" s="75"/>
      <c r="D193" s="75"/>
      <c r="E193" s="75"/>
      <c r="F193" s="75"/>
    </row>
    <row r="194" spans="2:7" ht="20.25" customHeight="1">
      <c r="B194" s="308" t="s">
        <v>96</v>
      </c>
      <c r="C194" s="310" t="s">
        <v>97</v>
      </c>
      <c r="D194" s="312" t="s">
        <v>162</v>
      </c>
      <c r="E194" s="312"/>
      <c r="F194" s="35" t="s">
        <v>4</v>
      </c>
      <c r="G194" s="78"/>
    </row>
    <row r="195" spans="2:7" ht="13.5" customHeight="1" thickBot="1">
      <c r="B195" s="309"/>
      <c r="C195" s="311"/>
      <c r="D195" s="38" t="s">
        <v>5</v>
      </c>
      <c r="E195" s="116" t="s">
        <v>163</v>
      </c>
      <c r="F195" s="40" t="s">
        <v>5</v>
      </c>
      <c r="G195" s="82" t="s">
        <v>163</v>
      </c>
    </row>
    <row r="196" spans="2:7" s="83" customFormat="1" ht="12.75" hidden="1">
      <c r="B196" s="12" t="s">
        <v>116</v>
      </c>
      <c r="C196" s="13" t="s">
        <v>117</v>
      </c>
      <c r="D196" s="13"/>
      <c r="E196" s="13"/>
      <c r="F196" s="152"/>
      <c r="G196" s="142"/>
    </row>
    <row r="197" spans="2:7" s="83" customFormat="1" ht="12.75" hidden="1">
      <c r="B197" s="16" t="s">
        <v>118</v>
      </c>
      <c r="C197" s="17" t="s">
        <v>119</v>
      </c>
      <c r="D197" s="17"/>
      <c r="E197" s="17"/>
      <c r="F197" s="153"/>
      <c r="G197" s="100"/>
    </row>
    <row r="198" spans="2:7" s="83" customFormat="1" ht="12.75" hidden="1">
      <c r="B198" s="16" t="s">
        <v>120</v>
      </c>
      <c r="C198" s="17" t="s">
        <v>121</v>
      </c>
      <c r="D198" s="17"/>
      <c r="E198" s="17"/>
      <c r="F198" s="153"/>
      <c r="G198" s="100"/>
    </row>
    <row r="199" spans="2:7" s="83" customFormat="1" ht="12.75" hidden="1">
      <c r="B199" s="16" t="s">
        <v>122</v>
      </c>
      <c r="C199" s="17" t="s">
        <v>123</v>
      </c>
      <c r="D199" s="17"/>
      <c r="E199" s="17"/>
      <c r="F199" s="153"/>
      <c r="G199" s="100"/>
    </row>
    <row r="200" spans="2:7" ht="15" customHeight="1">
      <c r="B200" s="235" t="s">
        <v>124</v>
      </c>
      <c r="C200" s="236" t="s">
        <v>125</v>
      </c>
      <c r="D200" s="237"/>
      <c r="E200" s="237"/>
      <c r="F200" s="238">
        <f>SUM(F201:F205)</f>
        <v>6700</v>
      </c>
      <c r="G200" s="44">
        <f>SUM(G201:G205)</f>
        <v>16949</v>
      </c>
    </row>
    <row r="201" spans="2:7" ht="0.75" customHeight="1" hidden="1">
      <c r="B201" s="231"/>
      <c r="C201" s="232"/>
      <c r="D201" s="233"/>
      <c r="E201" s="233"/>
      <c r="F201" s="234"/>
      <c r="G201" s="136">
        <v>33</v>
      </c>
    </row>
    <row r="202" spans="2:7" ht="12.75" hidden="1">
      <c r="B202" s="231"/>
      <c r="C202" s="232"/>
      <c r="D202" s="233"/>
      <c r="E202" s="233"/>
      <c r="F202" s="234"/>
      <c r="G202" s="136">
        <v>676</v>
      </c>
    </row>
    <row r="203" spans="2:7" ht="12.75" hidden="1">
      <c r="B203" s="231"/>
      <c r="C203" s="232"/>
      <c r="D203" s="233"/>
      <c r="E203" s="233"/>
      <c r="F203" s="234"/>
      <c r="G203" s="136">
        <v>645</v>
      </c>
    </row>
    <row r="204" spans="2:7" ht="14.25" customHeight="1" thickBot="1">
      <c r="B204" s="231" t="s">
        <v>138</v>
      </c>
      <c r="C204" s="232" t="s">
        <v>139</v>
      </c>
      <c r="D204" s="233"/>
      <c r="E204" s="233"/>
      <c r="F204" s="234">
        <v>6700</v>
      </c>
      <c r="G204" s="136">
        <v>15595</v>
      </c>
    </row>
    <row r="205" spans="2:7" ht="15.75" customHeight="1" hidden="1" thickBot="1">
      <c r="B205" s="250" t="s">
        <v>140</v>
      </c>
      <c r="C205" s="251" t="s">
        <v>182</v>
      </c>
      <c r="D205" s="244"/>
      <c r="E205" s="244"/>
      <c r="F205" s="245"/>
      <c r="G205" s="143"/>
    </row>
    <row r="206" spans="2:7" ht="13.5" thickBot="1">
      <c r="B206" s="94"/>
      <c r="C206" s="54" t="s">
        <v>157</v>
      </c>
      <c r="D206" s="55"/>
      <c r="E206" s="55"/>
      <c r="F206" s="56">
        <f>+F200</f>
        <v>6700</v>
      </c>
      <c r="G206" s="57">
        <f>G196+G200</f>
        <v>16949</v>
      </c>
    </row>
    <row r="207" spans="2:7" s="154" customFormat="1" ht="14.25" customHeight="1" hidden="1">
      <c r="B207" s="155"/>
      <c r="C207" s="156" t="s">
        <v>207</v>
      </c>
      <c r="D207" s="157"/>
      <c r="E207" s="157"/>
      <c r="F207" s="158"/>
      <c r="G207" s="159"/>
    </row>
    <row r="208" ht="0" customHeight="1" hidden="1">
      <c r="F208" s="160"/>
    </row>
    <row r="209" ht="21" customHeight="1" thickBot="1">
      <c r="F209" s="160"/>
    </row>
    <row r="210" spans="2:7" s="161" customFormat="1" ht="20.25" customHeight="1" thickBot="1">
      <c r="B210" s="162"/>
      <c r="C210" s="163" t="s">
        <v>208</v>
      </c>
      <c r="D210" s="164">
        <f>D274</f>
        <v>2964725</v>
      </c>
      <c r="E210" s="164">
        <f>E274</f>
        <v>0</v>
      </c>
      <c r="F210" s="165">
        <f>F274</f>
        <v>1081340</v>
      </c>
      <c r="G210" s="166" t="e">
        <f>G274</f>
        <v>#REF!</v>
      </c>
    </row>
    <row r="212" spans="2:7" ht="12.75">
      <c r="B212" s="339"/>
      <c r="C212" s="339"/>
      <c r="D212" s="339"/>
      <c r="E212" s="339"/>
      <c r="F212" s="339"/>
      <c r="G212" s="339"/>
    </row>
    <row r="223" ht="10.5" customHeight="1"/>
    <row r="224" ht="12.75" hidden="1">
      <c r="C224" s="145" t="s">
        <v>215</v>
      </c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2.75">
      <c r="C231" s="145"/>
    </row>
    <row r="232" spans="2:7" ht="12.75">
      <c r="B232" s="340"/>
      <c r="C232" s="340"/>
      <c r="D232" s="340"/>
      <c r="E232" s="340"/>
      <c r="F232" s="340"/>
      <c r="G232" s="340"/>
    </row>
    <row r="235" spans="4:6" ht="12.75">
      <c r="D235" s="160"/>
      <c r="E235" s="160"/>
      <c r="F235" s="160"/>
    </row>
    <row r="236" spans="4:6" ht="357" customHeight="1">
      <c r="D236" s="160"/>
      <c r="E236" s="160"/>
      <c r="F236" s="160"/>
    </row>
    <row r="237" spans="1:12" s="83" customFormat="1" ht="12.75">
      <c r="A237" s="128"/>
      <c r="B237" s="128"/>
      <c r="C237" s="128"/>
      <c r="D237" s="160"/>
      <c r="E237" s="160"/>
      <c r="F237" s="160"/>
      <c r="G237" s="128"/>
      <c r="H237" s="128"/>
      <c r="I237" s="128"/>
      <c r="J237" s="128"/>
      <c r="K237" s="128"/>
      <c r="L237" s="128"/>
    </row>
    <row r="238" spans="3:7" s="83" customFormat="1" ht="13.5" thickBot="1">
      <c r="C238" s="167" t="s">
        <v>209</v>
      </c>
      <c r="D238" s="167" t="s">
        <v>210</v>
      </c>
      <c r="E238" s="167" t="s">
        <v>211</v>
      </c>
      <c r="F238" s="167" t="s">
        <v>212</v>
      </c>
      <c r="G238" s="168" t="s">
        <v>211</v>
      </c>
    </row>
    <row r="239" spans="3:7" s="83" customFormat="1" ht="13.5" thickBot="1">
      <c r="C239" s="169">
        <v>122</v>
      </c>
      <c r="D239" s="254">
        <f>'122'!D47</f>
        <v>417288</v>
      </c>
      <c r="E239" s="172"/>
      <c r="F239" s="173">
        <f>'122'!F47</f>
        <v>266800</v>
      </c>
      <c r="G239" s="18">
        <f>'[1]122,117'!G45</f>
        <v>70726</v>
      </c>
    </row>
    <row r="240" spans="3:7" s="83" customFormat="1" ht="12.75">
      <c r="C240" s="169">
        <v>554</v>
      </c>
      <c r="D240" s="184">
        <f>'123,141,282,219,239,311,322'!D22</f>
        <v>0</v>
      </c>
      <c r="E240" s="184"/>
      <c r="F240" s="185">
        <f>'431,469,524,532,542,'!F220</f>
        <v>0</v>
      </c>
      <c r="G240" s="18"/>
    </row>
    <row r="241" spans="3:7" s="83" customFormat="1" ht="12.75">
      <c r="C241" s="169">
        <v>123</v>
      </c>
      <c r="D241" s="18"/>
      <c r="E241" s="18"/>
      <c r="F241" s="18">
        <f>'123,141,282,219,239,311,322'!F42</f>
        <v>75006</v>
      </c>
      <c r="G241" s="18">
        <f>'[1]123,207,219,239,532,522'!G17</f>
        <v>3945</v>
      </c>
    </row>
    <row r="242" spans="3:7" s="83" customFormat="1" ht="12.75">
      <c r="C242" s="169">
        <v>141</v>
      </c>
      <c r="D242" s="224">
        <f>+'123,141,282,219,239,311,322'!D62</f>
        <v>0</v>
      </c>
      <c r="E242" s="18"/>
      <c r="F242" s="18"/>
      <c r="G242" s="18">
        <f>'[1]123,207,219,239,532,522'!G42</f>
        <v>0</v>
      </c>
    </row>
    <row r="243" spans="3:7" s="83" customFormat="1" ht="12.75">
      <c r="C243" s="169">
        <v>282</v>
      </c>
      <c r="D243" s="224">
        <f>'123,141,282,219,239,311,322'!D116</f>
        <v>503</v>
      </c>
      <c r="E243" s="18"/>
      <c r="F243" s="18"/>
      <c r="G243" s="18">
        <f>'[1]123,207,219,239,532,522'!G72</f>
        <v>0</v>
      </c>
    </row>
    <row r="244" spans="3:7" s="83" customFormat="1" ht="12.75">
      <c r="C244" s="169">
        <v>239</v>
      </c>
      <c r="D244" s="224">
        <f>'123,141,282,219,239,311,322'!D143</f>
        <v>22029</v>
      </c>
      <c r="E244" s="18"/>
      <c r="F244" s="18"/>
      <c r="G244" s="18">
        <f>'[1]123,207,219,239,532,522'!G84</f>
        <v>0</v>
      </c>
    </row>
    <row r="245" spans="3:7" s="83" customFormat="1" ht="12.75">
      <c r="C245" s="169">
        <v>283</v>
      </c>
      <c r="D245" s="224">
        <f>'123,141,282,219,239,311,322'!D175</f>
        <v>2625</v>
      </c>
      <c r="E245" s="18"/>
      <c r="F245" s="18">
        <f>'123,141,282,219,239,311,322'!F159</f>
        <v>0</v>
      </c>
      <c r="G245" s="18" t="str">
        <f>'[1]123,207,219,239,532,522'!G108</f>
        <v>ОТЧЕТ 12.2003 г.</v>
      </c>
    </row>
    <row r="246" spans="3:7" s="83" customFormat="1" ht="12.75">
      <c r="C246" s="169">
        <v>284</v>
      </c>
      <c r="D246" s="18"/>
      <c r="E246" s="18"/>
      <c r="F246" s="18">
        <f>'123,141,282,219,239,311,322'!F175</f>
        <v>0</v>
      </c>
      <c r="G246" s="18"/>
    </row>
    <row r="247" spans="3:7" s="83" customFormat="1" ht="12.75">
      <c r="C247" s="169">
        <v>219</v>
      </c>
      <c r="D247" s="224">
        <f>+'123,141,282,219,239,311,322'!D89</f>
        <v>46762</v>
      </c>
      <c r="E247" s="18"/>
      <c r="F247" s="18"/>
      <c r="G247" s="18"/>
    </row>
    <row r="248" spans="3:7" s="83" customFormat="1" ht="12.75">
      <c r="C248" s="169">
        <v>311</v>
      </c>
      <c r="D248" s="224">
        <f>'123,141,282,219,239,311,322'!D210</f>
        <v>367480</v>
      </c>
      <c r="E248" s="18"/>
      <c r="F248" s="18">
        <f>'123,141,282,219,239,311,322'!F210</f>
        <v>106000</v>
      </c>
      <c r="G248" s="18" t="e">
        <f>'[1]322,359,389,337'!#REF!</f>
        <v>#REF!</v>
      </c>
    </row>
    <row r="249" spans="3:7" s="83" customFormat="1" ht="12.75">
      <c r="C249" s="169">
        <v>322</v>
      </c>
      <c r="D249" s="18">
        <f>'123,141,282,219,239,311,322'!D252</f>
        <v>1071651</v>
      </c>
      <c r="E249" s="18"/>
      <c r="F249" s="18">
        <f>'123,141,282,219,239,311,322'!F252</f>
        <v>8260</v>
      </c>
      <c r="G249" s="18">
        <f>'[1]322,359,389,337'!G33</f>
        <v>0</v>
      </c>
    </row>
    <row r="250" spans="3:7" s="83" customFormat="1" ht="12.75">
      <c r="C250" s="169">
        <v>759</v>
      </c>
      <c r="D250" s="18">
        <f>'431,469,524,532,542,'!D11</f>
        <v>0</v>
      </c>
      <c r="E250" s="18"/>
      <c r="F250" s="18">
        <f>F141</f>
        <v>12167</v>
      </c>
      <c r="G250" s="18"/>
    </row>
    <row r="251" spans="3:7" s="83" customFormat="1" ht="12.75">
      <c r="C251" s="169">
        <v>554</v>
      </c>
      <c r="D251" s="224">
        <f>+'431,469,524,532,542,'!D275</f>
        <v>101559</v>
      </c>
      <c r="E251" s="18"/>
      <c r="F251" s="18"/>
      <c r="G251" s="18">
        <f>'[1]322,359,389,337'!G58</f>
        <v>3484</v>
      </c>
    </row>
    <row r="252" spans="3:7" s="83" customFormat="1" ht="12.75">
      <c r="C252" s="169">
        <v>551</v>
      </c>
      <c r="D252" s="224">
        <f>+'431,469,524,532,542,'!D237</f>
        <v>145876</v>
      </c>
      <c r="E252" s="18"/>
      <c r="F252" s="18"/>
      <c r="G252" s="18"/>
    </row>
    <row r="253" spans="3:7" s="83" customFormat="1" ht="12.75">
      <c r="C253" s="169">
        <v>389</v>
      </c>
      <c r="D253" s="224">
        <f>+'123,141,282,219,239,311,322'!D279</f>
        <v>747</v>
      </c>
      <c r="E253" s="18"/>
      <c r="F253" s="18"/>
      <c r="G253" s="18">
        <f>'[1]322,359,389,337'!G84</f>
        <v>2608</v>
      </c>
    </row>
    <row r="254" spans="3:7" s="83" customFormat="1" ht="12.75">
      <c r="C254" s="169">
        <v>431</v>
      </c>
      <c r="D254" s="224">
        <f>'431,469,524,532,542,'!D61</f>
        <v>95228</v>
      </c>
      <c r="E254" s="18"/>
      <c r="F254" s="18">
        <f>'431,469,524,532,542,'!F61</f>
        <v>0</v>
      </c>
      <c r="G254" s="18">
        <f>'[1]431,469,524,532,542'!G40</f>
        <v>9860</v>
      </c>
    </row>
    <row r="255" spans="3:7" s="83" customFormat="1" ht="12.75">
      <c r="C255" s="169">
        <v>469</v>
      </c>
      <c r="D255" s="224">
        <f>'431,469,524,532,542,'!D94</f>
        <v>36983</v>
      </c>
      <c r="E255" s="18"/>
      <c r="F255" s="18"/>
      <c r="G255" s="18">
        <f>'[1]431,469,524,532,542'!G70</f>
        <v>8</v>
      </c>
    </row>
    <row r="256" spans="3:7" s="83" customFormat="1" ht="12.75">
      <c r="C256" s="169">
        <v>524</v>
      </c>
      <c r="D256" s="18"/>
      <c r="E256" s="18"/>
      <c r="F256" s="18">
        <f>'431,469,524,532,542,'!F130</f>
        <v>106972</v>
      </c>
      <c r="G256" s="18">
        <f>'[1]431,469,524,532,542'!G95</f>
        <v>36842</v>
      </c>
    </row>
    <row r="257" spans="3:7" s="83" customFormat="1" ht="12.75">
      <c r="C257" s="169">
        <v>542</v>
      </c>
      <c r="D257" s="224">
        <f>'431,469,524,532,542,'!D207</f>
        <v>576176</v>
      </c>
      <c r="E257" s="18"/>
      <c r="F257" s="18"/>
      <c r="G257" s="18" t="e">
        <f>'[1]603,604,623'!#REF!</f>
        <v>#REF!</v>
      </c>
    </row>
    <row r="258" spans="3:7" s="83" customFormat="1" ht="12.75">
      <c r="C258" s="169">
        <v>603</v>
      </c>
      <c r="D258" s="18"/>
      <c r="E258" s="18"/>
      <c r="F258" s="18">
        <f>'603,604,623'!F28</f>
        <v>9000</v>
      </c>
      <c r="G258" s="18">
        <f>'[1]603,604,623'!G28</f>
        <v>150195</v>
      </c>
    </row>
    <row r="259" spans="3:7" s="83" customFormat="1" ht="12.75">
      <c r="C259" s="169">
        <v>604</v>
      </c>
      <c r="D259" s="18"/>
      <c r="E259" s="18"/>
      <c r="F259" s="18">
        <f>'603,604,623'!F47</f>
        <v>86000</v>
      </c>
      <c r="G259" s="18">
        <f>'[1]603,604,623'!G43</f>
        <v>32552</v>
      </c>
    </row>
    <row r="260" spans="3:7" s="83" customFormat="1" ht="12.75">
      <c r="C260" s="169">
        <v>606</v>
      </c>
      <c r="D260" s="18"/>
      <c r="E260" s="18"/>
      <c r="F260" s="18">
        <f>'603,604,623'!F59</f>
        <v>37000</v>
      </c>
      <c r="G260" s="18"/>
    </row>
    <row r="261" spans="3:7" s="83" customFormat="1" ht="12.75">
      <c r="C261" s="169">
        <v>623</v>
      </c>
      <c r="D261" s="18"/>
      <c r="E261" s="18"/>
      <c r="F261" s="18">
        <f>'603,604,623'!F101</f>
        <v>230748</v>
      </c>
      <c r="G261" s="18" t="e">
        <f>#REF!</f>
        <v>#REF!</v>
      </c>
    </row>
    <row r="262" spans="3:7" s="83" customFormat="1" ht="12.75">
      <c r="C262" s="169">
        <v>629</v>
      </c>
      <c r="D262" s="18"/>
      <c r="E262" s="18"/>
      <c r="F262" s="18">
        <f>F19</f>
        <v>14500</v>
      </c>
      <c r="G262" s="18">
        <f>G19</f>
        <v>1597</v>
      </c>
    </row>
    <row r="263" spans="3:7" s="83" customFormat="1" ht="12.75">
      <c r="C263" s="169">
        <v>619</v>
      </c>
      <c r="D263" s="18"/>
      <c r="E263" s="18"/>
      <c r="F263" s="18">
        <f>'603,604,623'!F71</f>
        <v>0</v>
      </c>
      <c r="G263" s="18" t="e">
        <f>#REF!</f>
        <v>#REF!</v>
      </c>
    </row>
    <row r="264" spans="3:7" s="83" customFormat="1" ht="12.75">
      <c r="C264" s="169" t="s">
        <v>243</v>
      </c>
      <c r="D264" s="224">
        <f>D28</f>
        <v>1763</v>
      </c>
      <c r="E264" s="18"/>
      <c r="F264" s="18">
        <f>F57</f>
        <v>7860</v>
      </c>
      <c r="G264" s="18">
        <f>G57</f>
        <v>727</v>
      </c>
    </row>
    <row r="265" spans="3:7" s="83" customFormat="1" ht="12.75">
      <c r="C265" s="169">
        <v>738</v>
      </c>
      <c r="D265" s="224">
        <f>D68</f>
        <v>78055</v>
      </c>
      <c r="E265" s="18"/>
      <c r="F265" s="18"/>
      <c r="G265" s="18">
        <f>G68</f>
        <v>0</v>
      </c>
    </row>
    <row r="266" spans="3:7" s="83" customFormat="1" ht="12.75">
      <c r="C266" s="169">
        <v>741</v>
      </c>
      <c r="D266" s="18"/>
      <c r="E266" s="18"/>
      <c r="F266" s="18">
        <f>F101</f>
        <v>8633</v>
      </c>
      <c r="G266" s="18" t="e">
        <f>G101</f>
        <v>#REF!</v>
      </c>
    </row>
    <row r="267" spans="3:7" s="83" customFormat="1" ht="12.75">
      <c r="C267" s="169">
        <v>745</v>
      </c>
      <c r="D267" s="18"/>
      <c r="E267" s="18"/>
      <c r="F267" s="18">
        <f>F124</f>
        <v>4500</v>
      </c>
      <c r="G267" s="18">
        <f>G124</f>
        <v>224</v>
      </c>
    </row>
    <row r="268" spans="3:7" s="83" customFormat="1" ht="12.75">
      <c r="C268" s="169">
        <v>832</v>
      </c>
      <c r="D268" s="18"/>
      <c r="E268" s="18"/>
      <c r="F268" s="18">
        <f>F173</f>
        <v>55700</v>
      </c>
      <c r="G268" s="18">
        <f>G173</f>
        <v>45502</v>
      </c>
    </row>
    <row r="269" spans="3:7" s="83" customFormat="1" ht="12.75">
      <c r="C269" s="169">
        <v>898</v>
      </c>
      <c r="D269" s="18"/>
      <c r="E269" s="18"/>
      <c r="F269" s="18">
        <f>F206</f>
        <v>6700</v>
      </c>
      <c r="G269" s="18">
        <f>G206</f>
        <v>16949</v>
      </c>
    </row>
    <row r="270" spans="3:7" s="83" customFormat="1" ht="12.75">
      <c r="C270" s="169">
        <v>532</v>
      </c>
      <c r="D270" s="18"/>
      <c r="E270" s="18"/>
      <c r="F270" s="18">
        <f>'431,469,524,532,542,'!F169</f>
        <v>5000</v>
      </c>
      <c r="G270" s="18"/>
    </row>
    <row r="271" spans="3:7" s="83" customFormat="1" ht="12.75">
      <c r="C271" s="169">
        <v>525</v>
      </c>
      <c r="D271" s="18"/>
      <c r="E271" s="18"/>
      <c r="F271" s="18">
        <f>+'431,469,524,532,542,'!F148</f>
        <v>3200</v>
      </c>
      <c r="G271" s="18"/>
    </row>
    <row r="272" spans="3:7" s="83" customFormat="1" ht="12.75">
      <c r="C272" s="169">
        <v>878</v>
      </c>
      <c r="D272" s="18"/>
      <c r="E272" s="18"/>
      <c r="F272" s="18">
        <f>+F190</f>
        <v>5000</v>
      </c>
      <c r="G272" s="18"/>
    </row>
    <row r="273" spans="3:7" s="83" customFormat="1" ht="12.75">
      <c r="C273" s="169">
        <v>829</v>
      </c>
      <c r="D273" s="18"/>
      <c r="E273" s="18"/>
      <c r="F273" s="18">
        <f>F157</f>
        <v>32294</v>
      </c>
      <c r="G273" s="18">
        <f>G207</f>
        <v>0</v>
      </c>
    </row>
    <row r="274" spans="3:7" s="83" customFormat="1" ht="12.75">
      <c r="C274" s="167" t="s">
        <v>213</v>
      </c>
      <c r="D274" s="170">
        <f>SUM(D239:D273)</f>
        <v>2964725</v>
      </c>
      <c r="E274" s="170">
        <f>SUM(E239:E273)</f>
        <v>0</v>
      </c>
      <c r="F274" s="170">
        <f>SUM(F239:F273)</f>
        <v>1081340</v>
      </c>
      <c r="G274" s="170" t="e">
        <f>SUM(G239:G273)</f>
        <v>#REF!</v>
      </c>
    </row>
    <row r="275" s="83" customFormat="1" ht="12.75">
      <c r="C275" s="75"/>
    </row>
    <row r="276" s="83" customFormat="1" ht="12.75">
      <c r="C276" s="75"/>
    </row>
    <row r="277" s="83" customFormat="1" ht="12.75">
      <c r="C277" s="75"/>
    </row>
    <row r="278" s="83" customFormat="1" ht="12.75">
      <c r="C278" s="75"/>
    </row>
    <row r="279" s="83" customFormat="1" ht="12.75">
      <c r="C279" s="75"/>
    </row>
    <row r="280" spans="1:12" ht="12.75">
      <c r="A280" s="83"/>
      <c r="B280" s="83"/>
      <c r="C280" s="75"/>
      <c r="D280" s="83"/>
      <c r="E280" s="83"/>
      <c r="F280" s="83"/>
      <c r="G280" s="83"/>
      <c r="H280" s="83"/>
      <c r="I280" s="83"/>
      <c r="J280" s="83"/>
      <c r="K280" s="83"/>
      <c r="L280" s="83"/>
    </row>
    <row r="281" ht="12.75">
      <c r="C281" s="145"/>
    </row>
    <row r="282" ht="12.75">
      <c r="C282" s="145"/>
    </row>
    <row r="283" ht="12.75">
      <c r="C283" s="145"/>
    </row>
    <row r="284" ht="12.75">
      <c r="C284" s="145"/>
    </row>
    <row r="285" ht="12.75">
      <c r="C285" s="145"/>
    </row>
    <row r="286" ht="12.75">
      <c r="C286" s="145"/>
    </row>
    <row r="287" ht="12.75">
      <c r="C287" s="145"/>
    </row>
    <row r="288" ht="12.75">
      <c r="C288" s="145"/>
    </row>
    <row r="289" ht="12.75">
      <c r="C289" s="145"/>
    </row>
    <row r="290" ht="12.75">
      <c r="C290" s="145"/>
    </row>
    <row r="291" ht="12.75">
      <c r="C291" s="145"/>
    </row>
    <row r="292" ht="12.75">
      <c r="C292" s="145"/>
    </row>
    <row r="293" ht="12.75">
      <c r="C293" s="145"/>
    </row>
    <row r="294" ht="12.75">
      <c r="C294" s="145"/>
    </row>
    <row r="295" ht="12.75">
      <c r="C295" s="145"/>
    </row>
    <row r="296" ht="12.75">
      <c r="C296" s="145"/>
    </row>
    <row r="297" ht="12.75">
      <c r="C297" s="145"/>
    </row>
    <row r="298" ht="12.75">
      <c r="C298" s="145"/>
    </row>
    <row r="299" ht="12.75">
      <c r="C299" s="145"/>
    </row>
    <row r="300" ht="12.75">
      <c r="C300" s="145"/>
    </row>
  </sheetData>
  <mergeCells count="48">
    <mergeCell ref="B22:G22"/>
    <mergeCell ref="B24:B25"/>
    <mergeCell ref="C24:C25"/>
    <mergeCell ref="D24:E24"/>
    <mergeCell ref="B126:G126"/>
    <mergeCell ref="B128:B129"/>
    <mergeCell ref="C128:C129"/>
    <mergeCell ref="D128:E128"/>
    <mergeCell ref="B143:G143"/>
    <mergeCell ref="B145:B146"/>
    <mergeCell ref="C145:C146"/>
    <mergeCell ref="D145:E145"/>
    <mergeCell ref="B3:G3"/>
    <mergeCell ref="B5:B6"/>
    <mergeCell ref="C5:C6"/>
    <mergeCell ref="D5:E5"/>
    <mergeCell ref="B31:G31"/>
    <mergeCell ref="B33:B34"/>
    <mergeCell ref="C33:C34"/>
    <mergeCell ref="D33:E33"/>
    <mergeCell ref="B62:G62"/>
    <mergeCell ref="B64:B65"/>
    <mergeCell ref="C64:C65"/>
    <mergeCell ref="D64:E64"/>
    <mergeCell ref="B71:G71"/>
    <mergeCell ref="B72:G72"/>
    <mergeCell ref="B74:G74"/>
    <mergeCell ref="B76:B77"/>
    <mergeCell ref="C76:C77"/>
    <mergeCell ref="D76:E76"/>
    <mergeCell ref="B110:G110"/>
    <mergeCell ref="B112:B113"/>
    <mergeCell ref="C112:C113"/>
    <mergeCell ref="D112:E112"/>
    <mergeCell ref="B160:G160"/>
    <mergeCell ref="B162:B163"/>
    <mergeCell ref="C162:C163"/>
    <mergeCell ref="D162:E162"/>
    <mergeCell ref="B212:G212"/>
    <mergeCell ref="B232:G232"/>
    <mergeCell ref="B192:G192"/>
    <mergeCell ref="B194:B195"/>
    <mergeCell ref="C194:C195"/>
    <mergeCell ref="D194:E194"/>
    <mergeCell ref="B177:G177"/>
    <mergeCell ref="B179:B180"/>
    <mergeCell ref="C179:C180"/>
    <mergeCell ref="D179:E17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hristova</dc:creator>
  <cp:keywords/>
  <dc:description/>
  <cp:lastModifiedBy>Noneva</cp:lastModifiedBy>
  <cp:lastPrinted>2012-02-03T06:17:20Z</cp:lastPrinted>
  <dcterms:created xsi:type="dcterms:W3CDTF">2005-08-26T06:01:18Z</dcterms:created>
  <dcterms:modified xsi:type="dcterms:W3CDTF">2012-02-03T06:20:42Z</dcterms:modified>
  <cp:category/>
  <cp:version/>
  <cp:contentType/>
  <cp:contentStatus/>
</cp:coreProperties>
</file>